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 tabRatio="743" activeTab="8"/>
  </bookViews>
  <sheets>
    <sheet name="Инструкция" sheetId="10" r:id="rId1"/>
    <sheet name="4 класс" sheetId="18" r:id="rId2"/>
    <sheet name="5 класс" sheetId="5" r:id="rId3"/>
    <sheet name="6 класс" sheetId="12" r:id="rId4"/>
    <sheet name="7 класс" sheetId="13" r:id="rId5"/>
    <sheet name="8 класс" sheetId="14" r:id="rId6"/>
    <sheet name="9 класс" sheetId="15" r:id="rId7"/>
    <sheet name="10 класс" sheetId="16" r:id="rId8"/>
    <sheet name="11 класс" sheetId="17" r:id="rId9"/>
    <sheet name="Сводная" sheetId="11" r:id="rId10"/>
  </sheets>
  <definedNames>
    <definedName name="_xlnm._FilterDatabase" localSheetId="7" hidden="1">'10 класс'!$A$10:$R$10</definedName>
    <definedName name="_xlnm._FilterDatabase" localSheetId="8" hidden="1">'11 класс'!$A$10:$R$10</definedName>
    <definedName name="_xlnm._FilterDatabase" localSheetId="1" hidden="1">'4 класс'!$A$10:$R$10</definedName>
    <definedName name="_xlnm._FilterDatabase" localSheetId="2" hidden="1">'5 класс'!$A$10:$R$10</definedName>
    <definedName name="_xlnm._FilterDatabase" localSheetId="3" hidden="1">'6 класс'!$A$10:$R$10</definedName>
    <definedName name="_xlnm._FilterDatabase" localSheetId="4" hidden="1">'7 класс'!$A$10:$R$10</definedName>
    <definedName name="_xlnm._FilterDatabase" localSheetId="5" hidden="1">'8 класс'!$A$10:$R$10</definedName>
    <definedName name="_xlnm._FilterDatabase" localSheetId="6" hidden="1">'9 класс'!$A$10:$R$10</definedName>
    <definedName name="closed" localSheetId="7">#REF!</definedName>
    <definedName name="closed" localSheetId="8">#REF!</definedName>
    <definedName name="closed" localSheetId="1">#REF!</definedName>
    <definedName name="closed" localSheetId="3">#REF!</definedName>
    <definedName name="closed" localSheetId="5">#REF!</definedName>
    <definedName name="closed" localSheetId="6">#REF!</definedName>
    <definedName name="closed">#REF!</definedName>
    <definedName name="location" localSheetId="7">#REF!</definedName>
    <definedName name="location" localSheetId="8">#REF!</definedName>
    <definedName name="location" localSheetId="1">#REF!</definedName>
    <definedName name="location" localSheetId="3">#REF!</definedName>
    <definedName name="location" localSheetId="5">#REF!</definedName>
    <definedName name="location" localSheetId="6">#REF!</definedName>
    <definedName name="location">#REF!</definedName>
    <definedName name="school_type" localSheetId="7">'10 класс'!$B$2:$B$7</definedName>
    <definedName name="school_type" localSheetId="8">'11 класс'!$B$2:$B$7</definedName>
    <definedName name="school_type" localSheetId="1">'4 класс'!$B$2:$B$7</definedName>
    <definedName name="school_type" localSheetId="2">'5 класс'!$B$2:$B$7</definedName>
    <definedName name="school_type" localSheetId="3">'6 класс'!$B$2:$B$7</definedName>
    <definedName name="school_type" localSheetId="4">'7 класс'!$B$2:$B$7</definedName>
    <definedName name="school_type" localSheetId="5">'8 класс'!$B$2:$B$7</definedName>
    <definedName name="school_type" localSheetId="6">'9 класс'!$B$2:$B$7</definedName>
    <definedName name="school_type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2" l="1"/>
  <c r="H9" i="18" l="1"/>
  <c r="P60" i="18"/>
  <c r="P60" i="5"/>
  <c r="P60" i="15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H9" i="5"/>
  <c r="H9" i="12"/>
  <c r="H9" i="13"/>
  <c r="H9" i="14"/>
  <c r="H9" i="15"/>
  <c r="H9" i="16"/>
  <c r="H9" i="17"/>
  <c r="O60" i="18" l="1"/>
  <c r="N60" i="18"/>
  <c r="O59" i="18"/>
  <c r="N59" i="18"/>
  <c r="O58" i="18"/>
  <c r="N58" i="18"/>
  <c r="O57" i="18"/>
  <c r="N57" i="18"/>
  <c r="O56" i="18"/>
  <c r="N56" i="18"/>
  <c r="O55" i="18"/>
  <c r="N55" i="18"/>
  <c r="O54" i="18"/>
  <c r="N54" i="18"/>
  <c r="O53" i="18"/>
  <c r="N53" i="18"/>
  <c r="O52" i="18"/>
  <c r="N52" i="18"/>
  <c r="O51" i="18"/>
  <c r="N51" i="18"/>
  <c r="O50" i="18"/>
  <c r="N50" i="18"/>
  <c r="O49" i="18"/>
  <c r="N49" i="18"/>
  <c r="O48" i="18"/>
  <c r="N48" i="18"/>
  <c r="O47" i="18"/>
  <c r="N47" i="18"/>
  <c r="O46" i="18"/>
  <c r="N46" i="18"/>
  <c r="O45" i="18"/>
  <c r="N45" i="18"/>
  <c r="O44" i="18"/>
  <c r="N44" i="18"/>
  <c r="O43" i="18"/>
  <c r="N43" i="18"/>
  <c r="O42" i="18"/>
  <c r="N42" i="18"/>
  <c r="O41" i="18"/>
  <c r="N41" i="18"/>
  <c r="O40" i="18"/>
  <c r="N40" i="18"/>
  <c r="O39" i="18"/>
  <c r="N39" i="18"/>
  <c r="O38" i="18"/>
  <c r="N38" i="18"/>
  <c r="O37" i="18"/>
  <c r="N37" i="18"/>
  <c r="O36" i="18"/>
  <c r="N36" i="18"/>
  <c r="O35" i="18"/>
  <c r="N35" i="18"/>
  <c r="O34" i="18"/>
  <c r="N34" i="18"/>
  <c r="O33" i="18"/>
  <c r="N33" i="18"/>
  <c r="O32" i="18"/>
  <c r="N32" i="18"/>
  <c r="O31" i="18"/>
  <c r="N31" i="18"/>
  <c r="O30" i="18"/>
  <c r="N30" i="18"/>
  <c r="O29" i="18"/>
  <c r="N29" i="18"/>
  <c r="O28" i="18"/>
  <c r="N28" i="18"/>
  <c r="O27" i="18"/>
  <c r="N27" i="18"/>
  <c r="O26" i="18"/>
  <c r="N26" i="18"/>
  <c r="O25" i="18"/>
  <c r="N25" i="18"/>
  <c r="O24" i="18"/>
  <c r="N24" i="18"/>
  <c r="O23" i="18"/>
  <c r="N23" i="18"/>
  <c r="O22" i="18"/>
  <c r="N22" i="18"/>
  <c r="O21" i="18"/>
  <c r="N21" i="18"/>
  <c r="O20" i="18"/>
  <c r="N20" i="18"/>
  <c r="O19" i="18"/>
  <c r="N19" i="18"/>
  <c r="O18" i="18"/>
  <c r="N18" i="18"/>
  <c r="N17" i="18"/>
  <c r="N16" i="18"/>
  <c r="N15" i="18"/>
  <c r="N14" i="18"/>
  <c r="N13" i="18"/>
  <c r="N12" i="18"/>
  <c r="N11" i="18"/>
  <c r="K9" i="18"/>
  <c r="P19" i="18" s="1"/>
  <c r="R2" i="18"/>
  <c r="P17" i="18" l="1"/>
  <c r="P18" i="18"/>
  <c r="O17" i="18"/>
  <c r="O15" i="18"/>
  <c r="P16" i="18"/>
  <c r="O16" i="18"/>
  <c r="O14" i="18"/>
  <c r="P15" i="18"/>
  <c r="O11" i="18"/>
  <c r="P14" i="18"/>
  <c r="O13" i="18"/>
  <c r="P12" i="18"/>
  <c r="P13" i="18"/>
  <c r="O12" i="18"/>
  <c r="L9" i="18"/>
  <c r="P11" i="18" s="1"/>
  <c r="R2" i="17"/>
  <c r="R6" i="18" l="1"/>
  <c r="R4" i="18"/>
  <c r="R5" i="18"/>
  <c r="N11" i="17"/>
  <c r="K9" i="17"/>
  <c r="N14" i="16"/>
  <c r="N11" i="16"/>
  <c r="N12" i="16"/>
  <c r="N13" i="16"/>
  <c r="K9" i="16"/>
  <c r="R2" i="16"/>
  <c r="O60" i="15"/>
  <c r="N60" i="15"/>
  <c r="O59" i="15"/>
  <c r="N59" i="15"/>
  <c r="O58" i="15"/>
  <c r="N58" i="15"/>
  <c r="O57" i="15"/>
  <c r="N57" i="15"/>
  <c r="O56" i="15"/>
  <c r="N56" i="15"/>
  <c r="O55" i="15"/>
  <c r="N55" i="15"/>
  <c r="O54" i="15"/>
  <c r="N54" i="15"/>
  <c r="O53" i="15"/>
  <c r="N53" i="15"/>
  <c r="O52" i="15"/>
  <c r="N52" i="15"/>
  <c r="O51" i="15"/>
  <c r="N51" i="15"/>
  <c r="O50" i="15"/>
  <c r="N50" i="15"/>
  <c r="O49" i="15"/>
  <c r="N49" i="15"/>
  <c r="O48" i="15"/>
  <c r="N48" i="15"/>
  <c r="O47" i="15"/>
  <c r="N47" i="15"/>
  <c r="O46" i="15"/>
  <c r="N46" i="15"/>
  <c r="O45" i="15"/>
  <c r="N45" i="15"/>
  <c r="O44" i="15"/>
  <c r="N44" i="15"/>
  <c r="O43" i="15"/>
  <c r="N43" i="15"/>
  <c r="O42" i="15"/>
  <c r="N42" i="15"/>
  <c r="O41" i="15"/>
  <c r="N41" i="15"/>
  <c r="O40" i="15"/>
  <c r="N40" i="15"/>
  <c r="O39" i="15"/>
  <c r="N39" i="15"/>
  <c r="O38" i="15"/>
  <c r="N38" i="15"/>
  <c r="O37" i="15"/>
  <c r="N37" i="15"/>
  <c r="O36" i="15"/>
  <c r="N36" i="15"/>
  <c r="O35" i="15"/>
  <c r="N35" i="15"/>
  <c r="O34" i="15"/>
  <c r="N34" i="15"/>
  <c r="O33" i="15"/>
  <c r="N33" i="15"/>
  <c r="O32" i="15"/>
  <c r="N32" i="15"/>
  <c r="O31" i="15"/>
  <c r="N31" i="15"/>
  <c r="O30" i="15"/>
  <c r="N30" i="15"/>
  <c r="O29" i="15"/>
  <c r="N29" i="15"/>
  <c r="O28" i="15"/>
  <c r="N28" i="15"/>
  <c r="O27" i="15"/>
  <c r="N27" i="15"/>
  <c r="O26" i="15"/>
  <c r="N26" i="15"/>
  <c r="O25" i="15"/>
  <c r="N25" i="15"/>
  <c r="O24" i="15"/>
  <c r="N24" i="15"/>
  <c r="O23" i="15"/>
  <c r="N23" i="15"/>
  <c r="O22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K9" i="15"/>
  <c r="R2" i="15"/>
  <c r="N11" i="14"/>
  <c r="N12" i="14"/>
  <c r="N13" i="14"/>
  <c r="K9" i="14"/>
  <c r="R2" i="14"/>
  <c r="N11" i="13"/>
  <c r="N14" i="13"/>
  <c r="N12" i="13"/>
  <c r="N15" i="13"/>
  <c r="N13" i="13"/>
  <c r="K9" i="13"/>
  <c r="R2" i="13"/>
  <c r="N12" i="12"/>
  <c r="N14" i="12"/>
  <c r="N16" i="12"/>
  <c r="N15" i="12"/>
  <c r="N18" i="12"/>
  <c r="N13" i="12"/>
  <c r="N17" i="12"/>
  <c r="N20" i="12"/>
  <c r="N19" i="12"/>
  <c r="K9" i="12"/>
  <c r="R2" i="12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O42" i="5"/>
  <c r="N43" i="5"/>
  <c r="O43" i="5"/>
  <c r="N44" i="5"/>
  <c r="O44" i="5"/>
  <c r="N45" i="5"/>
  <c r="O45" i="5"/>
  <c r="N46" i="5"/>
  <c r="O46" i="5"/>
  <c r="N47" i="5"/>
  <c r="O47" i="5"/>
  <c r="N48" i="5"/>
  <c r="O48" i="5"/>
  <c r="N49" i="5"/>
  <c r="O49" i="5"/>
  <c r="N50" i="5"/>
  <c r="O50" i="5"/>
  <c r="N51" i="5"/>
  <c r="O51" i="5"/>
  <c r="N52" i="5"/>
  <c r="O52" i="5"/>
  <c r="N53" i="5"/>
  <c r="O53" i="5"/>
  <c r="N54" i="5"/>
  <c r="O54" i="5"/>
  <c r="N55" i="5"/>
  <c r="O55" i="5"/>
  <c r="N56" i="5"/>
  <c r="O56" i="5"/>
  <c r="N57" i="5"/>
  <c r="O57" i="5"/>
  <c r="N58" i="5"/>
  <c r="O58" i="5"/>
  <c r="N59" i="5"/>
  <c r="O59" i="5"/>
  <c r="N60" i="5"/>
  <c r="O60" i="5"/>
  <c r="N12" i="5"/>
  <c r="N13" i="5"/>
  <c r="N14" i="5"/>
  <c r="N15" i="5"/>
  <c r="N16" i="5"/>
  <c r="N17" i="5"/>
  <c r="N18" i="5"/>
  <c r="N19" i="5"/>
  <c r="N11" i="5"/>
  <c r="P18" i="15" l="1"/>
  <c r="P19" i="15"/>
  <c r="P16" i="12"/>
  <c r="P16" i="15"/>
  <c r="P17" i="15"/>
  <c r="P18" i="12"/>
  <c r="P15" i="12"/>
  <c r="R8" i="18"/>
  <c r="P9" i="18" s="1"/>
  <c r="R9" i="18" s="1"/>
  <c r="P13" i="12"/>
  <c r="P14" i="16"/>
  <c r="P14" i="15"/>
  <c r="P15" i="15"/>
  <c r="P14" i="13"/>
  <c r="P12" i="16"/>
  <c r="P12" i="15"/>
  <c r="P13" i="15"/>
  <c r="P20" i="12"/>
  <c r="P17" i="12"/>
  <c r="P15" i="13"/>
  <c r="P12" i="13"/>
  <c r="O21" i="15"/>
  <c r="L9" i="17"/>
  <c r="P11" i="17" s="1"/>
  <c r="O12" i="12"/>
  <c r="L9" i="12"/>
  <c r="P19" i="12" s="1"/>
  <c r="O11" i="12"/>
  <c r="O19" i="12"/>
  <c r="O14" i="12"/>
  <c r="O14" i="13"/>
  <c r="L9" i="14"/>
  <c r="P13" i="14" s="1"/>
  <c r="O11" i="14"/>
  <c r="O14" i="16"/>
  <c r="O11" i="17"/>
  <c r="O11" i="16"/>
  <c r="O12" i="16"/>
  <c r="L9" i="16"/>
  <c r="P13" i="16" s="1"/>
  <c r="O13" i="16"/>
  <c r="O12" i="15"/>
  <c r="O16" i="15"/>
  <c r="O20" i="15"/>
  <c r="O14" i="15"/>
  <c r="O18" i="15"/>
  <c r="O13" i="15"/>
  <c r="O17" i="15"/>
  <c r="L9" i="15"/>
  <c r="P11" i="15" s="1"/>
  <c r="O11" i="15"/>
  <c r="O15" i="15"/>
  <c r="O19" i="15"/>
  <c r="L9" i="13"/>
  <c r="P13" i="13" s="1"/>
  <c r="O13" i="13"/>
  <c r="O11" i="13"/>
  <c r="O12" i="13"/>
  <c r="O12" i="14"/>
  <c r="O15" i="13"/>
  <c r="O13" i="14"/>
  <c r="O13" i="12"/>
  <c r="O16" i="12"/>
  <c r="O17" i="12"/>
  <c r="O15" i="12"/>
  <c r="O20" i="12"/>
  <c r="O18" i="12"/>
  <c r="R2" i="5"/>
  <c r="C4" i="11" s="1"/>
  <c r="K9" i="5"/>
  <c r="P11" i="16" l="1"/>
  <c r="P12" i="14"/>
  <c r="P11" i="13"/>
  <c r="R4" i="12"/>
  <c r="P14" i="12"/>
  <c r="P18" i="5"/>
  <c r="P19" i="5"/>
  <c r="P16" i="5"/>
  <c r="P17" i="5"/>
  <c r="P14" i="5"/>
  <c r="P15" i="5"/>
  <c r="P12" i="5"/>
  <c r="P13" i="5"/>
  <c r="O19" i="5"/>
  <c r="R6" i="14"/>
  <c r="O39" i="5"/>
  <c r="O38" i="5"/>
  <c r="O41" i="5"/>
  <c r="O40" i="5"/>
  <c r="O37" i="5"/>
  <c r="O33" i="5"/>
  <c r="O32" i="5"/>
  <c r="O36" i="5"/>
  <c r="O35" i="5"/>
  <c r="O34" i="5"/>
  <c r="O27" i="5"/>
  <c r="O30" i="5"/>
  <c r="O29" i="5"/>
  <c r="O31" i="5"/>
  <c r="O28" i="5"/>
  <c r="O24" i="5"/>
  <c r="O23" i="5"/>
  <c r="O26" i="5"/>
  <c r="O25" i="5"/>
  <c r="O22" i="5"/>
  <c r="R5" i="15"/>
  <c r="O21" i="5"/>
  <c r="R5" i="13"/>
  <c r="R6" i="17"/>
  <c r="R4" i="15"/>
  <c r="O20" i="5"/>
  <c r="O18" i="5"/>
  <c r="O17" i="5"/>
  <c r="O15" i="5"/>
  <c r="O16" i="5"/>
  <c r="O14" i="5"/>
  <c r="O12" i="5"/>
  <c r="O13" i="5"/>
  <c r="O11" i="5"/>
  <c r="L9" i="5"/>
  <c r="P11" i="5" s="1"/>
  <c r="R5" i="12" l="1"/>
  <c r="R8" i="12" s="1"/>
  <c r="P9" i="12" s="1"/>
  <c r="R9" i="12" s="1"/>
  <c r="R6" i="12"/>
  <c r="R5" i="14"/>
  <c r="R6" i="16"/>
  <c r="R6" i="15"/>
  <c r="R6" i="13"/>
  <c r="R4" i="14"/>
  <c r="R5" i="16"/>
  <c r="R4" i="17"/>
  <c r="R5" i="17"/>
  <c r="R4" i="13"/>
  <c r="R8" i="13" s="1"/>
  <c r="P9" i="13" s="1"/>
  <c r="R9" i="13" s="1"/>
  <c r="R4" i="16"/>
  <c r="R8" i="15"/>
  <c r="P9" i="15" s="1"/>
  <c r="R9" i="15" s="1"/>
  <c r="R8" i="14" l="1"/>
  <c r="P9" i="14" s="1"/>
  <c r="R9" i="14" s="1"/>
  <c r="R8" i="16"/>
  <c r="P9" i="16" s="1"/>
  <c r="R9" i="16" s="1"/>
  <c r="R8" i="17"/>
  <c r="P9" i="17" s="1"/>
  <c r="R9" i="17" s="1"/>
  <c r="R4" i="5"/>
  <c r="C5" i="11" s="1"/>
  <c r="R5" i="5"/>
  <c r="C6" i="11" s="1"/>
  <c r="R6" i="5"/>
  <c r="C7" i="11" s="1"/>
  <c r="R8" i="5" l="1"/>
  <c r="P9" i="5" s="1"/>
  <c r="R9" i="5" s="1"/>
  <c r="C9" i="11"/>
  <c r="D10" i="11" s="1"/>
  <c r="C10" i="11" s="1"/>
</calcChain>
</file>

<file path=xl/sharedStrings.xml><?xml version="1.0" encoding="utf-8"?>
<sst xmlns="http://schemas.openxmlformats.org/spreadsheetml/2006/main" count="657" uniqueCount="124">
  <si>
    <t>Предмет олимпиады:</t>
  </si>
  <si>
    <t>Этап: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</si>
  <si>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</si>
  <si>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</si>
  <si>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</si>
  <si>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</si>
  <si>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</si>
  <si>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</si>
  <si>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</si>
  <si>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</si>
  <si>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</si>
  <si>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</si>
  <si>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ГО г.Октябрьский</t>
  </si>
  <si>
    <t>Max балл участника:</t>
  </si>
  <si>
    <t>Доля в % от максим. количества баллов</t>
  </si>
  <si>
    <t>Рейтинг</t>
  </si>
  <si>
    <t>Шифр</t>
  </si>
  <si>
    <t>Статус участника (Победитель, Призер, Участник)</t>
  </si>
  <si>
    <t>Ограниченные возможности здоровья (имеются/не имеются)</t>
  </si>
  <si>
    <t>Класс обучения</t>
  </si>
  <si>
    <t>Результат (балл)</t>
  </si>
  <si>
    <t>Муж</t>
  </si>
  <si>
    <t>Жен</t>
  </si>
  <si>
    <t>Состав жюри:</t>
  </si>
  <si>
    <t>Max балл за олимпиаду:</t>
  </si>
  <si>
    <t>Квота на победителей и призеров</t>
  </si>
  <si>
    <t>Заменить статус "призер" на "участник"</t>
  </si>
  <si>
    <t>Количество участников по предмету</t>
  </si>
  <si>
    <t>Победители по предмету</t>
  </si>
  <si>
    <t>Призеры по предмету</t>
  </si>
  <si>
    <t>Участники по предмету</t>
  </si>
  <si>
    <t>Победители и призеры по предмету</t>
  </si>
  <si>
    <t>Количество участников по классу</t>
  </si>
  <si>
    <t>Победители по классу</t>
  </si>
  <si>
    <t>Призеры по классу</t>
  </si>
  <si>
    <t>Участники по классу</t>
  </si>
  <si>
    <t>Информация о победителях и призерах по предмету</t>
  </si>
  <si>
    <t>РОО/ГОО</t>
  </si>
  <si>
    <t xml:space="preserve">Место работы </t>
  </si>
  <si>
    <t>Дети участников СВО
(да/нет)</t>
  </si>
  <si>
    <t>Дети-сироты и дети, оставшихся без попечения родителей
 (да/ нет)</t>
  </si>
  <si>
    <t>Школьный этап</t>
  </si>
  <si>
    <t>Ранжированный список участников школьного этапа всероссийской олимпиады школьников 
по _ в 4 классах в 2025-2026 учебном году</t>
  </si>
  <si>
    <t>Ранжированный список участников школьного этапа всероссийской олимпиады школьников 
по _ в 5 классах в 2025-2026 учебном году</t>
  </si>
  <si>
    <t>Ранжированный список участников школьного этапа всероссийской олимпиады школьников 
по _ в 9 классах в 2025-2026 учебном году</t>
  </si>
  <si>
    <t>Проходной балл:</t>
  </si>
  <si>
    <t>Ранжированный список участников школьного этапа всероссийской олимпиады школьников 
по астрономии в 6 классах в 2025-2026 учебном году</t>
  </si>
  <si>
    <t>астрономия</t>
  </si>
  <si>
    <t>Гасимова</t>
  </si>
  <si>
    <t>Маратовна</t>
  </si>
  <si>
    <t>Камила</t>
  </si>
  <si>
    <t>6а</t>
  </si>
  <si>
    <t>Дурнева</t>
  </si>
  <si>
    <t>Яна</t>
  </si>
  <si>
    <t>Алексеевна</t>
  </si>
  <si>
    <t>Зянгареев</t>
  </si>
  <si>
    <t>Гаяз</t>
  </si>
  <si>
    <t>Азатович</t>
  </si>
  <si>
    <t>Исмагилов</t>
  </si>
  <si>
    <t>Рафаэль</t>
  </si>
  <si>
    <t>Альбертович</t>
  </si>
  <si>
    <t>Салихов</t>
  </si>
  <si>
    <t>Рамазан</t>
  </si>
  <si>
    <t>Ильдарович</t>
  </si>
  <si>
    <t>Хуснутдинов</t>
  </si>
  <si>
    <t>Даниэль</t>
  </si>
  <si>
    <t>Шарипова</t>
  </si>
  <si>
    <t>Самира</t>
  </si>
  <si>
    <t>Ильнуровна</t>
  </si>
  <si>
    <t>Юнусов</t>
  </si>
  <si>
    <t>Руслан</t>
  </si>
  <si>
    <t>Марселевич</t>
  </si>
  <si>
    <t>МБОУ СОШ №9</t>
  </si>
  <si>
    <t>Анохина Елена Васильевна</t>
  </si>
  <si>
    <t>Иксанова</t>
  </si>
  <si>
    <t>Лия</t>
  </si>
  <si>
    <t>Азаматовна</t>
  </si>
  <si>
    <t>7а</t>
  </si>
  <si>
    <t>Гимаев</t>
  </si>
  <si>
    <t>Артур</t>
  </si>
  <si>
    <t>Рушанович</t>
  </si>
  <si>
    <t>Кашапов</t>
  </si>
  <si>
    <t>Марсэль</t>
  </si>
  <si>
    <t>Ильдусович</t>
  </si>
  <si>
    <t>Шафиков</t>
  </si>
  <si>
    <t>Аяз</t>
  </si>
  <si>
    <t>Динарович</t>
  </si>
  <si>
    <t>Валиуллин</t>
  </si>
  <si>
    <t>Камиль</t>
  </si>
  <si>
    <t>Зирякович</t>
  </si>
  <si>
    <t>7б</t>
  </si>
  <si>
    <t>Нафиков</t>
  </si>
  <si>
    <t>Марат</t>
  </si>
  <si>
    <t>Артурович</t>
  </si>
  <si>
    <t>8г</t>
  </si>
  <si>
    <t>Петров</t>
  </si>
  <si>
    <t>Александр</t>
  </si>
  <si>
    <t>Вячеславович</t>
  </si>
  <si>
    <t>Ранжированный список участников школьного этапа всероссийской олимпиады школьников 
по астрономии  в 10 классах в 2025-2026 учебном году</t>
  </si>
  <si>
    <t>Куюков</t>
  </si>
  <si>
    <t>Данил</t>
  </si>
  <si>
    <t>Маратович</t>
  </si>
  <si>
    <t>Исламов</t>
  </si>
  <si>
    <t>Ильназ</t>
  </si>
  <si>
    <t>Рамилевич</t>
  </si>
  <si>
    <t>Зиангиров</t>
  </si>
  <si>
    <t>Наилевич</t>
  </si>
  <si>
    <t>Иксанов</t>
  </si>
  <si>
    <t>Азаматович</t>
  </si>
  <si>
    <t>Ранжированный список участников школьного этапа всероссийской олимпиады школьников 
по  астрономии  в 11 классах в 2025-2026 учебном году</t>
  </si>
  <si>
    <t>Ранжированный список участников школьного этапа всероссийской олимпиады школьников 
по астрономии  в 8 классах в 2025-2026 учебном году</t>
  </si>
  <si>
    <t>Ранжированный список участников школьного этапа всероссийской олимпиады школьников 
по астрономии в 7 классах в 2025-2026 учебном году</t>
  </si>
  <si>
    <t>Данишевский</t>
  </si>
  <si>
    <t>Тимофей</t>
  </si>
  <si>
    <t>Кутлуахметова</t>
  </si>
  <si>
    <t>Таисия</t>
  </si>
  <si>
    <t>Жушева</t>
  </si>
  <si>
    <t>Анастасия</t>
  </si>
  <si>
    <t>Сергеевна</t>
  </si>
  <si>
    <t>Ильяс</t>
  </si>
  <si>
    <t>Александрович</t>
  </si>
  <si>
    <t>Даниловна</t>
  </si>
  <si>
    <t>победитель</t>
  </si>
  <si>
    <t>8в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</si>
</sst>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&quot;.&quot;mm&quot;.&quot;yyyy"/>
    <numFmt numFmtId="165" formatCode="[$-419]General"/>
    <numFmt numFmtId="166" formatCode="0.0%"/>
    <numFmt numFmtId="167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vertical="center"/>
    </xf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5" fillId="0" borderId="0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  <xf numFmtId="1" fontId="5" fillId="0" borderId="0" xfId="0" applyNumberFormat="1" applyFont="1" applyAlignment="1">
      <alignment horizontal="center" vertical="center"/>
    </xf>
    <xf numFmtId="9" fontId="6" fillId="0" borderId="0" xfId="2" applyFont="1" applyAlignment="1">
      <alignment horizontal="center" vertical="center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9" fontId="7" fillId="0" borderId="0" xfId="2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9" fontId="5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horizontal="right" vertical="top"/>
    </xf>
    <xf numFmtId="49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7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2" applyNumberFormat="1" applyFont="1" applyAlignment="1">
      <alignment horizontal="left"/>
    </xf>
    <xf numFmtId="14" fontId="10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5" fillId="0" borderId="1" xfId="0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top"/>
    </xf>
  </cellXfs>
  <cellStyles count="3">
    <cellStyle name="Акцент1" xfId="1" builtinId="29" customBuiltin="1"/>
    <cellStyle name="Обычный" xfId="0" builtinId="0"/>
    <cellStyle name="Процентный" xfId="2" builtinId="5"/>
  </cellStyles>
  <dxfs count="3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406675</xdr:colOff>
      <xdr:row>62</xdr:row>
      <xdr:rowOff>19050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27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90" zoomScaleNormal="90" workbookViewId="0">
      <selection activeCell="H9" sqref="H9"/>
    </sheetView>
  </sheetViews>
  <sheetFormatPr defaultRowHeight="12.75" x14ac:dyDescent="0.2"/>
  <sheetData/>
  <pageMargins left="0.25" right="0.25" top="0.75" bottom="0.75" header="0.3" footer="0.3"/>
  <pageSetup paperSize="9" scale="90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I8" sqref="I8"/>
    </sheetView>
  </sheetViews>
  <sheetFormatPr defaultRowHeight="12.75" x14ac:dyDescent="0.2"/>
  <cols>
    <col min="2" max="2" width="40" bestFit="1" customWidth="1"/>
  </cols>
  <sheetData>
    <row r="2" spans="2:4" x14ac:dyDescent="0.2">
      <c r="B2" s="8" t="s">
        <v>36</v>
      </c>
    </row>
    <row r="4" spans="2:4" s="4" customFormat="1" ht="24" customHeight="1" x14ac:dyDescent="0.2">
      <c r="B4" s="3" t="s">
        <v>27</v>
      </c>
      <c r="C4" s="1">
        <f>SUM('4 класс:11 класс'!R2)</f>
        <v>23</v>
      </c>
    </row>
    <row r="5" spans="2:4" s="4" customFormat="1" ht="24" customHeight="1" x14ac:dyDescent="0.2">
      <c r="B5" s="3" t="s">
        <v>28</v>
      </c>
      <c r="C5" s="1">
        <f>SUM('4 класс:11 класс'!R4)</f>
        <v>5</v>
      </c>
    </row>
    <row r="6" spans="2:4" s="4" customFormat="1" ht="24" customHeight="1" x14ac:dyDescent="0.2">
      <c r="B6" s="3" t="s">
        <v>29</v>
      </c>
      <c r="C6" s="1">
        <f>SUM('4 класс:11 класс'!R5)</f>
        <v>0</v>
      </c>
    </row>
    <row r="7" spans="2:4" s="4" customFormat="1" ht="24" customHeight="1" x14ac:dyDescent="0.2">
      <c r="B7" s="3" t="s">
        <v>30</v>
      </c>
      <c r="C7" s="1">
        <f>SUM('4 класс:11 класс'!R6)</f>
        <v>18</v>
      </c>
    </row>
    <row r="8" spans="2:4" s="4" customFormat="1" ht="24" customHeight="1" x14ac:dyDescent="0.2">
      <c r="B8" s="3" t="s">
        <v>25</v>
      </c>
      <c r="C8" s="2">
        <v>0.45</v>
      </c>
    </row>
    <row r="9" spans="2:4" s="4" customFormat="1" ht="24" customHeight="1" x14ac:dyDescent="0.2">
      <c r="B9" s="5" t="s">
        <v>31</v>
      </c>
      <c r="C9" s="2">
        <f>(C5+C6)/C4</f>
        <v>0.21739130434782608</v>
      </c>
    </row>
    <row r="10" spans="2:4" s="4" customFormat="1" ht="24" customHeight="1" x14ac:dyDescent="0.2">
      <c r="B10" s="3" t="s">
        <v>26</v>
      </c>
      <c r="C10" s="6">
        <f>IF((C4*D10)&gt;0,(C4*D10),0)</f>
        <v>0</v>
      </c>
      <c r="D10" s="7">
        <f>C9-45%</f>
        <v>-0.23260869565217393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topLeftCell="D1" zoomScaleNormal="100" workbookViewId="0">
      <selection activeCell="H9" sqref="H9"/>
    </sheetView>
  </sheetViews>
  <sheetFormatPr defaultColWidth="9.140625" defaultRowHeight="15" x14ac:dyDescent="0.25"/>
  <cols>
    <col min="1" max="1" width="4.5703125" style="10" customWidth="1"/>
    <col min="2" max="2" width="19.5703125" style="10" customWidth="1"/>
    <col min="3" max="4" width="16.5703125" style="10" customWidth="1"/>
    <col min="5" max="5" width="14.42578125" style="10" customWidth="1"/>
    <col min="6" max="6" width="12.5703125" style="10" customWidth="1"/>
    <col min="7" max="7" width="14.140625" style="10" bestFit="1" customWidth="1"/>
    <col min="8" max="8" width="15.28515625" style="10" customWidth="1"/>
    <col min="9" max="9" width="18.5703125" style="10" customWidth="1"/>
    <col min="10" max="10" width="21" style="10" customWidth="1"/>
    <col min="11" max="12" width="13.85546875" style="10" customWidth="1"/>
    <col min="13" max="13" width="10.7109375" style="10" customWidth="1"/>
    <col min="14" max="15" width="8.42578125" style="10" customWidth="1"/>
    <col min="16" max="16" width="13" style="10" customWidth="1"/>
    <col min="17" max="17" width="43.140625" style="10" bestFit="1" customWidth="1"/>
    <col min="18" max="18" width="13.42578125" style="10" customWidth="1"/>
    <col min="19" max="16384" width="9.140625" style="10"/>
  </cols>
  <sheetData>
    <row r="1" spans="1:2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1" ht="32.25" customHeight="1" x14ac:dyDescent="0.25">
      <c r="B2" s="11"/>
      <c r="C2" s="63" t="s">
        <v>42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2" t="s">
        <v>32</v>
      </c>
      <c r="R2" s="13">
        <f>COUNTA(M11:M60)</f>
        <v>0</v>
      </c>
    </row>
    <row r="3" spans="1:21" x14ac:dyDescent="0.25">
      <c r="B3" s="11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  <c r="O3" s="53"/>
      <c r="P3" s="53"/>
      <c r="Q3" s="12"/>
      <c r="R3" s="13"/>
    </row>
    <row r="4" spans="1:21" x14ac:dyDescent="0.25">
      <c r="A4" s="49" t="s">
        <v>0</v>
      </c>
      <c r="B4" s="15"/>
      <c r="C4" s="49"/>
      <c r="E4" s="16" t="s">
        <v>21</v>
      </c>
      <c r="F4" s="17"/>
      <c r="Q4" s="18" t="s">
        <v>33</v>
      </c>
      <c r="R4" s="19">
        <f>COUNTIF(P11:P60,"победитель")</f>
        <v>0</v>
      </c>
    </row>
    <row r="5" spans="1:21" x14ac:dyDescent="0.25">
      <c r="A5" s="49" t="s">
        <v>37</v>
      </c>
      <c r="B5" s="15"/>
      <c r="C5" s="49" t="s">
        <v>12</v>
      </c>
      <c r="E5" s="16" t="s">
        <v>22</v>
      </c>
      <c r="F5" s="17"/>
      <c r="Q5" s="18" t="s">
        <v>34</v>
      </c>
      <c r="R5" s="13">
        <f>COUNTIF(P11:P60,"призер")</f>
        <v>0</v>
      </c>
    </row>
    <row r="6" spans="1:21" x14ac:dyDescent="0.25">
      <c r="A6" s="49" t="s">
        <v>1</v>
      </c>
      <c r="B6" s="15"/>
      <c r="C6" s="49" t="s">
        <v>41</v>
      </c>
      <c r="E6" s="17"/>
      <c r="F6" s="17"/>
      <c r="Q6" s="18" t="s">
        <v>35</v>
      </c>
      <c r="R6" s="13">
        <f>COUNTIF(P11:P60,"участник")</f>
        <v>0</v>
      </c>
    </row>
    <row r="7" spans="1:21" x14ac:dyDescent="0.25">
      <c r="A7" s="49" t="s">
        <v>5</v>
      </c>
      <c r="B7" s="15"/>
      <c r="C7" s="49">
        <v>4</v>
      </c>
      <c r="E7" s="17"/>
      <c r="F7" s="17"/>
      <c r="P7" s="20"/>
      <c r="Q7" s="18" t="s">
        <v>25</v>
      </c>
      <c r="R7" s="21">
        <v>0.45</v>
      </c>
    </row>
    <row r="8" spans="1:21" x14ac:dyDescent="0.25">
      <c r="A8" s="49" t="s">
        <v>7</v>
      </c>
      <c r="B8" s="15"/>
      <c r="C8" s="50"/>
      <c r="F8" s="17"/>
      <c r="M8" s="52"/>
      <c r="Q8" s="22" t="s">
        <v>31</v>
      </c>
      <c r="R8" s="21" t="e">
        <f>(R4+R5)/R2</f>
        <v>#DIV/0!</v>
      </c>
    </row>
    <row r="9" spans="1:21" x14ac:dyDescent="0.25">
      <c r="C9" s="64" t="s">
        <v>24</v>
      </c>
      <c r="D9" s="64"/>
      <c r="E9" s="14"/>
      <c r="G9" s="18" t="s">
        <v>45</v>
      </c>
      <c r="H9" s="56">
        <f>E9/2</f>
        <v>0</v>
      </c>
      <c r="J9" s="23" t="s">
        <v>13</v>
      </c>
      <c r="K9" s="24">
        <f>MAX(M11:M60)</f>
        <v>0</v>
      </c>
      <c r="L9" s="25" t="e">
        <f>IF(K9*100/E9&gt;=50,"победитель","участник")</f>
        <v>#DIV/0!</v>
      </c>
      <c r="M9" s="52"/>
      <c r="P9" s="26" t="e">
        <f>R8-45%</f>
        <v>#DIV/0!</v>
      </c>
      <c r="Q9" s="18" t="s">
        <v>26</v>
      </c>
      <c r="R9" s="27" t="e">
        <f>IF((R2*P9)&gt;0,(R2*P9),0)</f>
        <v>#DIV/0!</v>
      </c>
    </row>
    <row r="10" spans="1:21" ht="90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9</v>
      </c>
      <c r="G10" s="9" t="s">
        <v>18</v>
      </c>
      <c r="H10" s="55" t="s">
        <v>40</v>
      </c>
      <c r="I10" s="9" t="s">
        <v>39</v>
      </c>
      <c r="J10" s="9" t="s">
        <v>10</v>
      </c>
      <c r="K10" s="9" t="s">
        <v>19</v>
      </c>
      <c r="L10" s="29" t="s">
        <v>16</v>
      </c>
      <c r="M10" s="9" t="s">
        <v>20</v>
      </c>
      <c r="N10" s="9" t="s">
        <v>14</v>
      </c>
      <c r="O10" s="9" t="s">
        <v>15</v>
      </c>
      <c r="P10" s="9" t="s">
        <v>17</v>
      </c>
      <c r="Q10" s="9" t="s">
        <v>11</v>
      </c>
      <c r="R10" s="9" t="s">
        <v>38</v>
      </c>
      <c r="S10" s="30"/>
      <c r="T10" s="30"/>
      <c r="U10" s="30"/>
    </row>
    <row r="11" spans="1:21" s="32" customFormat="1" ht="12.95" customHeight="1" x14ac:dyDescent="0.2">
      <c r="A11" s="28">
        <v>1</v>
      </c>
      <c r="B11" s="51" t="s">
        <v>12</v>
      </c>
      <c r="C11" s="34"/>
      <c r="D11" s="34"/>
      <c r="E11" s="34"/>
      <c r="F11" s="35"/>
      <c r="G11" s="36"/>
      <c r="H11" s="36"/>
      <c r="I11" s="37"/>
      <c r="J11" s="37"/>
      <c r="K11" s="38"/>
      <c r="L11" s="39"/>
      <c r="M11" s="40"/>
      <c r="N11" s="31" t="str">
        <f t="shared" ref="N11:N60" si="0">IF(M11="","",M11/$E$9)</f>
        <v/>
      </c>
      <c r="O11" s="31" t="str">
        <f t="shared" ref="O11:O60" si="1">IF(M11="","",M11/$K$9)</f>
        <v/>
      </c>
      <c r="P11" s="41" t="str">
        <f>IF(M11="","",IF($K$9=M11,$L$9,IF(M11&gt;=$H$9,"призер","участник")))</f>
        <v/>
      </c>
      <c r="Q11" s="37"/>
      <c r="R11" s="43"/>
    </row>
    <row r="12" spans="1:21" s="32" customFormat="1" ht="12.95" customHeight="1" x14ac:dyDescent="0.2">
      <c r="A12" s="28">
        <v>2</v>
      </c>
      <c r="B12" s="51" t="s">
        <v>12</v>
      </c>
      <c r="C12" s="34"/>
      <c r="D12" s="34"/>
      <c r="E12" s="34"/>
      <c r="F12" s="35"/>
      <c r="G12" s="36"/>
      <c r="H12" s="36"/>
      <c r="I12" s="37"/>
      <c r="J12" s="37"/>
      <c r="K12" s="38"/>
      <c r="L12" s="39"/>
      <c r="M12" s="40"/>
      <c r="N12" s="31" t="str">
        <f t="shared" si="0"/>
        <v/>
      </c>
      <c r="O12" s="31" t="str">
        <f t="shared" si="1"/>
        <v/>
      </c>
      <c r="P12" s="41" t="str">
        <f t="shared" ref="P12:P59" si="2">IF(M12="","",IF($K$9=M12,$L$9,IF(M12&gt;=$H$9,"призер","участник")))</f>
        <v/>
      </c>
      <c r="Q12" s="37"/>
      <c r="R12" s="43"/>
    </row>
    <row r="13" spans="1:21" x14ac:dyDescent="0.25">
      <c r="A13" s="28">
        <v>3</v>
      </c>
      <c r="B13" s="51" t="s">
        <v>12</v>
      </c>
      <c r="C13" s="34"/>
      <c r="D13" s="34"/>
      <c r="E13" s="34"/>
      <c r="F13" s="44"/>
      <c r="G13" s="36"/>
      <c r="H13" s="36"/>
      <c r="I13" s="45"/>
      <c r="J13" s="45"/>
      <c r="K13" s="46"/>
      <c r="L13" s="39"/>
      <c r="M13" s="40"/>
      <c r="N13" s="31" t="str">
        <f t="shared" si="0"/>
        <v/>
      </c>
      <c r="O13" s="31" t="str">
        <f t="shared" si="1"/>
        <v/>
      </c>
      <c r="P13" s="41" t="str">
        <f t="shared" si="2"/>
        <v/>
      </c>
      <c r="Q13" s="37"/>
      <c r="R13" s="43"/>
    </row>
    <row r="14" spans="1:21" x14ac:dyDescent="0.25">
      <c r="A14" s="28">
        <v>4</v>
      </c>
      <c r="B14" s="51" t="s">
        <v>12</v>
      </c>
      <c r="C14" s="34"/>
      <c r="D14" s="34"/>
      <c r="E14" s="34"/>
      <c r="F14" s="35"/>
      <c r="G14" s="36"/>
      <c r="H14" s="36"/>
      <c r="I14" s="37"/>
      <c r="J14" s="37"/>
      <c r="K14" s="38"/>
      <c r="L14" s="39"/>
      <c r="M14" s="40"/>
      <c r="N14" s="31" t="str">
        <f t="shared" si="0"/>
        <v/>
      </c>
      <c r="O14" s="31" t="str">
        <f t="shared" si="1"/>
        <v/>
      </c>
      <c r="P14" s="41" t="str">
        <f t="shared" si="2"/>
        <v/>
      </c>
      <c r="Q14" s="37"/>
      <c r="R14" s="43"/>
    </row>
    <row r="15" spans="1:21" x14ac:dyDescent="0.25">
      <c r="A15" s="28">
        <v>5</v>
      </c>
      <c r="B15" s="51" t="s">
        <v>12</v>
      </c>
      <c r="C15" s="34"/>
      <c r="D15" s="34"/>
      <c r="E15" s="34"/>
      <c r="F15" s="35"/>
      <c r="G15" s="36"/>
      <c r="H15" s="36"/>
      <c r="I15" s="37"/>
      <c r="J15" s="37"/>
      <c r="K15" s="38"/>
      <c r="L15" s="39"/>
      <c r="M15" s="40"/>
      <c r="N15" s="31" t="str">
        <f t="shared" si="0"/>
        <v/>
      </c>
      <c r="O15" s="31" t="str">
        <f t="shared" si="1"/>
        <v/>
      </c>
      <c r="P15" s="41" t="str">
        <f t="shared" si="2"/>
        <v/>
      </c>
      <c r="Q15" s="37"/>
      <c r="R15" s="43"/>
    </row>
    <row r="16" spans="1:21" x14ac:dyDescent="0.25">
      <c r="A16" s="28">
        <v>6</v>
      </c>
      <c r="B16" s="51" t="s">
        <v>12</v>
      </c>
      <c r="C16" s="34"/>
      <c r="D16" s="34"/>
      <c r="E16" s="34"/>
      <c r="F16" s="35"/>
      <c r="G16" s="36"/>
      <c r="H16" s="36"/>
      <c r="I16" s="37"/>
      <c r="J16" s="37"/>
      <c r="K16" s="38"/>
      <c r="L16" s="39"/>
      <c r="M16" s="40"/>
      <c r="N16" s="31" t="str">
        <f t="shared" si="0"/>
        <v/>
      </c>
      <c r="O16" s="31" t="str">
        <f t="shared" si="1"/>
        <v/>
      </c>
      <c r="P16" s="41" t="str">
        <f t="shared" si="2"/>
        <v/>
      </c>
      <c r="Q16" s="37"/>
      <c r="R16" s="43"/>
    </row>
    <row r="17" spans="1:18" x14ac:dyDescent="0.25">
      <c r="A17" s="28">
        <v>7</v>
      </c>
      <c r="B17" s="51" t="s">
        <v>12</v>
      </c>
      <c r="C17" s="34"/>
      <c r="D17" s="34"/>
      <c r="E17" s="34"/>
      <c r="F17" s="35"/>
      <c r="G17" s="36"/>
      <c r="H17" s="36"/>
      <c r="I17" s="37"/>
      <c r="J17" s="37"/>
      <c r="K17" s="38"/>
      <c r="L17" s="39"/>
      <c r="M17" s="40"/>
      <c r="N17" s="31" t="str">
        <f t="shared" si="0"/>
        <v/>
      </c>
      <c r="O17" s="31" t="str">
        <f t="shared" si="1"/>
        <v/>
      </c>
      <c r="P17" s="41" t="str">
        <f t="shared" si="2"/>
        <v/>
      </c>
      <c r="Q17" s="37"/>
      <c r="R17" s="43"/>
    </row>
    <row r="18" spans="1:18" x14ac:dyDescent="0.25">
      <c r="A18" s="28">
        <v>8</v>
      </c>
      <c r="B18" s="51" t="s">
        <v>12</v>
      </c>
      <c r="C18" s="34"/>
      <c r="D18" s="34"/>
      <c r="E18" s="34"/>
      <c r="F18" s="35"/>
      <c r="G18" s="36"/>
      <c r="H18" s="36"/>
      <c r="I18" s="37"/>
      <c r="J18" s="37"/>
      <c r="K18" s="38"/>
      <c r="L18" s="39"/>
      <c r="M18" s="40"/>
      <c r="N18" s="31" t="str">
        <f t="shared" si="0"/>
        <v/>
      </c>
      <c r="O18" s="31" t="str">
        <f t="shared" si="1"/>
        <v/>
      </c>
      <c r="P18" s="41" t="str">
        <f t="shared" si="2"/>
        <v/>
      </c>
      <c r="Q18" s="37"/>
      <c r="R18" s="43"/>
    </row>
    <row r="19" spans="1:18" x14ac:dyDescent="0.25">
      <c r="A19" s="28">
        <v>9</v>
      </c>
      <c r="B19" s="51" t="s">
        <v>12</v>
      </c>
      <c r="C19" s="34"/>
      <c r="D19" s="34"/>
      <c r="E19" s="34"/>
      <c r="F19" s="35"/>
      <c r="G19" s="36"/>
      <c r="H19" s="36"/>
      <c r="I19" s="37"/>
      <c r="J19" s="37"/>
      <c r="K19" s="38"/>
      <c r="L19" s="39"/>
      <c r="M19" s="40"/>
      <c r="N19" s="31" t="str">
        <f t="shared" si="0"/>
        <v/>
      </c>
      <c r="O19" s="31" t="str">
        <f t="shared" si="1"/>
        <v/>
      </c>
      <c r="P19" s="41" t="str">
        <f t="shared" si="2"/>
        <v/>
      </c>
      <c r="Q19" s="37"/>
      <c r="R19" s="43"/>
    </row>
    <row r="20" spans="1:18" x14ac:dyDescent="0.25">
      <c r="A20" s="28">
        <v>10</v>
      </c>
      <c r="B20" s="51" t="s">
        <v>12</v>
      </c>
      <c r="C20" s="34"/>
      <c r="D20" s="34"/>
      <c r="E20" s="34"/>
      <c r="F20" s="35"/>
      <c r="G20" s="36"/>
      <c r="H20" s="36"/>
      <c r="I20" s="37"/>
      <c r="J20" s="37"/>
      <c r="K20" s="38"/>
      <c r="L20" s="39"/>
      <c r="M20" s="40"/>
      <c r="N20" s="31" t="str">
        <f t="shared" si="0"/>
        <v/>
      </c>
      <c r="O20" s="31" t="str">
        <f t="shared" si="1"/>
        <v/>
      </c>
      <c r="P20" s="41" t="str">
        <f t="shared" si="2"/>
        <v/>
      </c>
      <c r="Q20" s="37"/>
      <c r="R20" s="43"/>
    </row>
    <row r="21" spans="1:18" x14ac:dyDescent="0.25">
      <c r="A21" s="28">
        <v>11</v>
      </c>
      <c r="B21" s="51" t="s">
        <v>12</v>
      </c>
      <c r="C21" s="34"/>
      <c r="D21" s="34"/>
      <c r="E21" s="34"/>
      <c r="F21" s="35"/>
      <c r="G21" s="36"/>
      <c r="H21" s="36"/>
      <c r="I21" s="37"/>
      <c r="J21" s="37"/>
      <c r="K21" s="38"/>
      <c r="L21" s="39"/>
      <c r="M21" s="40"/>
      <c r="N21" s="31" t="str">
        <f t="shared" si="0"/>
        <v/>
      </c>
      <c r="O21" s="31" t="str">
        <f t="shared" si="1"/>
        <v/>
      </c>
      <c r="P21" s="41" t="str">
        <f t="shared" si="2"/>
        <v/>
      </c>
      <c r="Q21" s="37"/>
      <c r="R21" s="43"/>
    </row>
    <row r="22" spans="1:18" x14ac:dyDescent="0.25">
      <c r="A22" s="28">
        <v>12</v>
      </c>
      <c r="B22" s="51" t="s">
        <v>12</v>
      </c>
      <c r="C22" s="34"/>
      <c r="D22" s="34"/>
      <c r="E22" s="34"/>
      <c r="F22" s="35"/>
      <c r="G22" s="36"/>
      <c r="H22" s="36"/>
      <c r="I22" s="37"/>
      <c r="J22" s="37"/>
      <c r="K22" s="38"/>
      <c r="L22" s="39"/>
      <c r="M22" s="40"/>
      <c r="N22" s="31" t="str">
        <f t="shared" si="0"/>
        <v/>
      </c>
      <c r="O22" s="31" t="str">
        <f t="shared" si="1"/>
        <v/>
      </c>
      <c r="P22" s="41" t="str">
        <f t="shared" si="2"/>
        <v/>
      </c>
      <c r="Q22" s="37"/>
      <c r="R22" s="43"/>
    </row>
    <row r="23" spans="1:18" x14ac:dyDescent="0.25">
      <c r="A23" s="28">
        <v>13</v>
      </c>
      <c r="B23" s="51" t="s">
        <v>12</v>
      </c>
      <c r="C23" s="34"/>
      <c r="D23" s="34"/>
      <c r="E23" s="34"/>
      <c r="F23" s="35"/>
      <c r="G23" s="36"/>
      <c r="H23" s="36"/>
      <c r="I23" s="37"/>
      <c r="J23" s="37"/>
      <c r="K23" s="38"/>
      <c r="L23" s="39"/>
      <c r="M23" s="40"/>
      <c r="N23" s="31" t="str">
        <f t="shared" si="0"/>
        <v/>
      </c>
      <c r="O23" s="31" t="str">
        <f t="shared" si="1"/>
        <v/>
      </c>
      <c r="P23" s="41" t="str">
        <f t="shared" si="2"/>
        <v/>
      </c>
      <c r="Q23" s="37"/>
      <c r="R23" s="43"/>
    </row>
    <row r="24" spans="1:18" x14ac:dyDescent="0.25">
      <c r="A24" s="28">
        <v>14</v>
      </c>
      <c r="B24" s="51" t="s">
        <v>12</v>
      </c>
      <c r="C24" s="34"/>
      <c r="D24" s="34"/>
      <c r="E24" s="34"/>
      <c r="F24" s="35"/>
      <c r="G24" s="36"/>
      <c r="H24" s="36"/>
      <c r="I24" s="37"/>
      <c r="J24" s="37"/>
      <c r="K24" s="38"/>
      <c r="L24" s="39"/>
      <c r="M24" s="40"/>
      <c r="N24" s="31" t="str">
        <f t="shared" si="0"/>
        <v/>
      </c>
      <c r="O24" s="31" t="str">
        <f t="shared" si="1"/>
        <v/>
      </c>
      <c r="P24" s="41" t="str">
        <f t="shared" si="2"/>
        <v/>
      </c>
      <c r="Q24" s="37"/>
      <c r="R24" s="43"/>
    </row>
    <row r="25" spans="1:18" x14ac:dyDescent="0.25">
      <c r="A25" s="28">
        <v>15</v>
      </c>
      <c r="B25" s="51" t="s">
        <v>12</v>
      </c>
      <c r="C25" s="34"/>
      <c r="D25" s="34"/>
      <c r="E25" s="34"/>
      <c r="F25" s="35"/>
      <c r="G25" s="36"/>
      <c r="H25" s="36"/>
      <c r="I25" s="37"/>
      <c r="J25" s="37"/>
      <c r="K25" s="38"/>
      <c r="L25" s="39"/>
      <c r="M25" s="40"/>
      <c r="N25" s="31" t="str">
        <f t="shared" si="0"/>
        <v/>
      </c>
      <c r="O25" s="31" t="str">
        <f t="shared" si="1"/>
        <v/>
      </c>
      <c r="P25" s="41" t="str">
        <f t="shared" si="2"/>
        <v/>
      </c>
      <c r="Q25" s="37"/>
      <c r="R25" s="43"/>
    </row>
    <row r="26" spans="1:18" x14ac:dyDescent="0.25">
      <c r="A26" s="28">
        <v>16</v>
      </c>
      <c r="B26" s="51" t="s">
        <v>12</v>
      </c>
      <c r="C26" s="34"/>
      <c r="D26" s="34"/>
      <c r="E26" s="34"/>
      <c r="F26" s="35"/>
      <c r="G26" s="36"/>
      <c r="H26" s="36"/>
      <c r="I26" s="37"/>
      <c r="J26" s="37"/>
      <c r="K26" s="38"/>
      <c r="L26" s="39"/>
      <c r="M26" s="40"/>
      <c r="N26" s="31" t="str">
        <f t="shared" si="0"/>
        <v/>
      </c>
      <c r="O26" s="31" t="str">
        <f t="shared" si="1"/>
        <v/>
      </c>
      <c r="P26" s="41" t="str">
        <f t="shared" si="2"/>
        <v/>
      </c>
      <c r="Q26" s="37"/>
      <c r="R26" s="43"/>
    </row>
    <row r="27" spans="1:18" x14ac:dyDescent="0.25">
      <c r="A27" s="28">
        <v>17</v>
      </c>
      <c r="B27" s="51" t="s">
        <v>12</v>
      </c>
      <c r="C27" s="34"/>
      <c r="D27" s="34"/>
      <c r="E27" s="34"/>
      <c r="F27" s="35"/>
      <c r="G27" s="36"/>
      <c r="H27" s="36"/>
      <c r="I27" s="37"/>
      <c r="J27" s="37"/>
      <c r="K27" s="38"/>
      <c r="L27" s="39"/>
      <c r="M27" s="40"/>
      <c r="N27" s="31" t="str">
        <f t="shared" si="0"/>
        <v/>
      </c>
      <c r="O27" s="31" t="str">
        <f t="shared" si="1"/>
        <v/>
      </c>
      <c r="P27" s="41" t="str">
        <f t="shared" si="2"/>
        <v/>
      </c>
      <c r="Q27" s="37"/>
      <c r="R27" s="43"/>
    </row>
    <row r="28" spans="1:18" x14ac:dyDescent="0.25">
      <c r="A28" s="28">
        <v>18</v>
      </c>
      <c r="B28" s="51" t="s">
        <v>12</v>
      </c>
      <c r="C28" s="34"/>
      <c r="D28" s="34"/>
      <c r="E28" s="34"/>
      <c r="F28" s="35"/>
      <c r="G28" s="36"/>
      <c r="H28" s="36"/>
      <c r="I28" s="37"/>
      <c r="J28" s="37"/>
      <c r="K28" s="38"/>
      <c r="L28" s="39"/>
      <c r="M28" s="40"/>
      <c r="N28" s="31" t="str">
        <f t="shared" si="0"/>
        <v/>
      </c>
      <c r="O28" s="31" t="str">
        <f t="shared" si="1"/>
        <v/>
      </c>
      <c r="P28" s="41" t="str">
        <f t="shared" si="2"/>
        <v/>
      </c>
      <c r="Q28" s="37"/>
      <c r="R28" s="43"/>
    </row>
    <row r="29" spans="1:18" x14ac:dyDescent="0.25">
      <c r="A29" s="28">
        <v>19</v>
      </c>
      <c r="B29" s="51" t="s">
        <v>12</v>
      </c>
      <c r="C29" s="34"/>
      <c r="D29" s="34"/>
      <c r="E29" s="34"/>
      <c r="F29" s="35"/>
      <c r="G29" s="36"/>
      <c r="H29" s="36"/>
      <c r="I29" s="37"/>
      <c r="J29" s="37"/>
      <c r="K29" s="38"/>
      <c r="L29" s="39"/>
      <c r="M29" s="40"/>
      <c r="N29" s="31" t="str">
        <f t="shared" si="0"/>
        <v/>
      </c>
      <c r="O29" s="31" t="str">
        <f t="shared" si="1"/>
        <v/>
      </c>
      <c r="P29" s="41" t="str">
        <f t="shared" si="2"/>
        <v/>
      </c>
      <c r="Q29" s="37"/>
      <c r="R29" s="43"/>
    </row>
    <row r="30" spans="1:18" x14ac:dyDescent="0.25">
      <c r="A30" s="28">
        <v>20</v>
      </c>
      <c r="B30" s="51" t="s">
        <v>12</v>
      </c>
      <c r="C30" s="34"/>
      <c r="D30" s="34"/>
      <c r="E30" s="34"/>
      <c r="F30" s="35"/>
      <c r="G30" s="36"/>
      <c r="H30" s="36"/>
      <c r="I30" s="37"/>
      <c r="J30" s="37"/>
      <c r="K30" s="38"/>
      <c r="L30" s="39"/>
      <c r="M30" s="40"/>
      <c r="N30" s="31" t="str">
        <f t="shared" si="0"/>
        <v/>
      </c>
      <c r="O30" s="31" t="str">
        <f t="shared" si="1"/>
        <v/>
      </c>
      <c r="P30" s="41" t="str">
        <f t="shared" si="2"/>
        <v/>
      </c>
      <c r="Q30" s="37"/>
      <c r="R30" s="43"/>
    </row>
    <row r="31" spans="1:18" x14ac:dyDescent="0.25">
      <c r="A31" s="28">
        <v>21</v>
      </c>
      <c r="B31" s="51" t="s">
        <v>12</v>
      </c>
      <c r="C31" s="34"/>
      <c r="D31" s="34"/>
      <c r="E31" s="34"/>
      <c r="F31" s="35"/>
      <c r="G31" s="36"/>
      <c r="H31" s="36"/>
      <c r="I31" s="37"/>
      <c r="J31" s="37"/>
      <c r="K31" s="38"/>
      <c r="L31" s="39"/>
      <c r="M31" s="40"/>
      <c r="N31" s="31" t="str">
        <f t="shared" si="0"/>
        <v/>
      </c>
      <c r="O31" s="31" t="str">
        <f t="shared" si="1"/>
        <v/>
      </c>
      <c r="P31" s="41" t="str">
        <f t="shared" si="2"/>
        <v/>
      </c>
      <c r="Q31" s="37"/>
      <c r="R31" s="43"/>
    </row>
    <row r="32" spans="1:18" x14ac:dyDescent="0.25">
      <c r="A32" s="28">
        <v>22</v>
      </c>
      <c r="B32" s="51" t="s">
        <v>12</v>
      </c>
      <c r="C32" s="34"/>
      <c r="D32" s="34"/>
      <c r="E32" s="34"/>
      <c r="F32" s="35"/>
      <c r="G32" s="36"/>
      <c r="H32" s="36"/>
      <c r="I32" s="37"/>
      <c r="J32" s="37"/>
      <c r="K32" s="38"/>
      <c r="L32" s="39"/>
      <c r="M32" s="40"/>
      <c r="N32" s="31" t="str">
        <f t="shared" si="0"/>
        <v/>
      </c>
      <c r="O32" s="31" t="str">
        <f t="shared" si="1"/>
        <v/>
      </c>
      <c r="P32" s="41" t="str">
        <f t="shared" si="2"/>
        <v/>
      </c>
      <c r="Q32" s="37"/>
      <c r="R32" s="43"/>
    </row>
    <row r="33" spans="1:18" x14ac:dyDescent="0.25">
      <c r="A33" s="28">
        <v>23</v>
      </c>
      <c r="B33" s="51" t="s">
        <v>12</v>
      </c>
      <c r="C33" s="34"/>
      <c r="D33" s="34"/>
      <c r="E33" s="34"/>
      <c r="F33" s="35"/>
      <c r="G33" s="36"/>
      <c r="H33" s="36"/>
      <c r="I33" s="37"/>
      <c r="J33" s="37"/>
      <c r="K33" s="38"/>
      <c r="L33" s="39"/>
      <c r="M33" s="40"/>
      <c r="N33" s="31" t="str">
        <f t="shared" si="0"/>
        <v/>
      </c>
      <c r="O33" s="31" t="str">
        <f t="shared" si="1"/>
        <v/>
      </c>
      <c r="P33" s="41" t="str">
        <f t="shared" si="2"/>
        <v/>
      </c>
      <c r="Q33" s="37"/>
      <c r="R33" s="43"/>
    </row>
    <row r="34" spans="1:18" x14ac:dyDescent="0.25">
      <c r="A34" s="28">
        <v>24</v>
      </c>
      <c r="B34" s="51" t="s">
        <v>12</v>
      </c>
      <c r="C34" s="34"/>
      <c r="D34" s="34"/>
      <c r="E34" s="34"/>
      <c r="F34" s="35"/>
      <c r="G34" s="36"/>
      <c r="H34" s="36"/>
      <c r="I34" s="37"/>
      <c r="J34" s="37"/>
      <c r="K34" s="38"/>
      <c r="L34" s="39"/>
      <c r="M34" s="40"/>
      <c r="N34" s="31" t="str">
        <f t="shared" si="0"/>
        <v/>
      </c>
      <c r="O34" s="31" t="str">
        <f t="shared" si="1"/>
        <v/>
      </c>
      <c r="P34" s="41" t="str">
        <f t="shared" si="2"/>
        <v/>
      </c>
      <c r="Q34" s="37"/>
      <c r="R34" s="43"/>
    </row>
    <row r="35" spans="1:18" x14ac:dyDescent="0.25">
      <c r="A35" s="28">
        <v>25</v>
      </c>
      <c r="B35" s="51" t="s">
        <v>12</v>
      </c>
      <c r="C35" s="34"/>
      <c r="D35" s="34"/>
      <c r="E35" s="34"/>
      <c r="F35" s="35"/>
      <c r="G35" s="36"/>
      <c r="H35" s="36"/>
      <c r="I35" s="37"/>
      <c r="J35" s="37"/>
      <c r="K35" s="38"/>
      <c r="L35" s="39"/>
      <c r="M35" s="40"/>
      <c r="N35" s="31" t="str">
        <f t="shared" si="0"/>
        <v/>
      </c>
      <c r="O35" s="31" t="str">
        <f t="shared" si="1"/>
        <v/>
      </c>
      <c r="P35" s="41" t="str">
        <f t="shared" si="2"/>
        <v/>
      </c>
      <c r="Q35" s="37"/>
      <c r="R35" s="43"/>
    </row>
    <row r="36" spans="1:18" x14ac:dyDescent="0.25">
      <c r="A36" s="28">
        <v>26</v>
      </c>
      <c r="B36" s="51" t="s">
        <v>12</v>
      </c>
      <c r="C36" s="34"/>
      <c r="D36" s="34"/>
      <c r="E36" s="34"/>
      <c r="F36" s="35"/>
      <c r="G36" s="36"/>
      <c r="H36" s="36"/>
      <c r="I36" s="37"/>
      <c r="J36" s="37"/>
      <c r="K36" s="38"/>
      <c r="L36" s="39"/>
      <c r="M36" s="40"/>
      <c r="N36" s="31" t="str">
        <f t="shared" si="0"/>
        <v/>
      </c>
      <c r="O36" s="31" t="str">
        <f t="shared" si="1"/>
        <v/>
      </c>
      <c r="P36" s="41" t="str">
        <f t="shared" si="2"/>
        <v/>
      </c>
      <c r="Q36" s="37"/>
      <c r="R36" s="43"/>
    </row>
    <row r="37" spans="1:18" x14ac:dyDescent="0.25">
      <c r="A37" s="28">
        <v>27</v>
      </c>
      <c r="B37" s="51" t="s">
        <v>12</v>
      </c>
      <c r="C37" s="47"/>
      <c r="D37" s="47"/>
      <c r="E37" s="47"/>
      <c r="F37" s="48"/>
      <c r="G37" s="36"/>
      <c r="H37" s="36"/>
      <c r="I37" s="43"/>
      <c r="J37" s="43"/>
      <c r="K37" s="38"/>
      <c r="L37" s="39"/>
      <c r="M37" s="40"/>
      <c r="N37" s="31" t="str">
        <f t="shared" si="0"/>
        <v/>
      </c>
      <c r="O37" s="31" t="str">
        <f t="shared" si="1"/>
        <v/>
      </c>
      <c r="P37" s="41" t="str">
        <f t="shared" si="2"/>
        <v/>
      </c>
      <c r="Q37" s="37"/>
      <c r="R37" s="43"/>
    </row>
    <row r="38" spans="1:18" x14ac:dyDescent="0.25">
      <c r="A38" s="28">
        <v>28</v>
      </c>
      <c r="B38" s="51" t="s">
        <v>12</v>
      </c>
      <c r="C38" s="34"/>
      <c r="D38" s="34"/>
      <c r="E38" s="34"/>
      <c r="F38" s="35"/>
      <c r="G38" s="36"/>
      <c r="H38" s="36"/>
      <c r="I38" s="37"/>
      <c r="J38" s="37"/>
      <c r="K38" s="38"/>
      <c r="L38" s="39"/>
      <c r="M38" s="40"/>
      <c r="N38" s="31" t="str">
        <f t="shared" si="0"/>
        <v/>
      </c>
      <c r="O38" s="31" t="str">
        <f t="shared" si="1"/>
        <v/>
      </c>
      <c r="P38" s="41" t="str">
        <f t="shared" si="2"/>
        <v/>
      </c>
      <c r="Q38" s="37"/>
      <c r="R38" s="43"/>
    </row>
    <row r="39" spans="1:18" x14ac:dyDescent="0.25">
      <c r="A39" s="28">
        <v>29</v>
      </c>
      <c r="B39" s="51" t="s">
        <v>12</v>
      </c>
      <c r="C39" s="34"/>
      <c r="D39" s="34"/>
      <c r="E39" s="34"/>
      <c r="F39" s="35"/>
      <c r="G39" s="36"/>
      <c r="H39" s="36"/>
      <c r="I39" s="37"/>
      <c r="J39" s="37"/>
      <c r="K39" s="38"/>
      <c r="L39" s="39"/>
      <c r="M39" s="40"/>
      <c r="N39" s="31" t="str">
        <f t="shared" si="0"/>
        <v/>
      </c>
      <c r="O39" s="31" t="str">
        <f t="shared" si="1"/>
        <v/>
      </c>
      <c r="P39" s="41" t="str">
        <f t="shared" si="2"/>
        <v/>
      </c>
      <c r="Q39" s="37"/>
      <c r="R39" s="43"/>
    </row>
    <row r="40" spans="1:18" x14ac:dyDescent="0.25">
      <c r="A40" s="28">
        <v>30</v>
      </c>
      <c r="B40" s="51" t="s">
        <v>12</v>
      </c>
      <c r="C40" s="34"/>
      <c r="D40" s="34"/>
      <c r="E40" s="34"/>
      <c r="F40" s="35"/>
      <c r="G40" s="36"/>
      <c r="H40" s="36"/>
      <c r="I40" s="37"/>
      <c r="J40" s="37"/>
      <c r="K40" s="38"/>
      <c r="L40" s="39"/>
      <c r="M40" s="40"/>
      <c r="N40" s="31" t="str">
        <f t="shared" si="0"/>
        <v/>
      </c>
      <c r="O40" s="31" t="str">
        <f t="shared" si="1"/>
        <v/>
      </c>
      <c r="P40" s="41" t="str">
        <f t="shared" si="2"/>
        <v/>
      </c>
      <c r="Q40" s="37"/>
      <c r="R40" s="43"/>
    </row>
    <row r="41" spans="1:18" x14ac:dyDescent="0.25">
      <c r="A41" s="28">
        <v>31</v>
      </c>
      <c r="B41" s="51" t="s">
        <v>12</v>
      </c>
      <c r="C41" s="34"/>
      <c r="D41" s="34"/>
      <c r="E41" s="34"/>
      <c r="F41" s="35"/>
      <c r="G41" s="36"/>
      <c r="H41" s="36"/>
      <c r="I41" s="37"/>
      <c r="J41" s="37"/>
      <c r="K41" s="38"/>
      <c r="L41" s="39"/>
      <c r="M41" s="40"/>
      <c r="N41" s="31" t="str">
        <f t="shared" si="0"/>
        <v/>
      </c>
      <c r="O41" s="31" t="str">
        <f t="shared" si="1"/>
        <v/>
      </c>
      <c r="P41" s="41" t="str">
        <f t="shared" si="2"/>
        <v/>
      </c>
      <c r="Q41" s="37"/>
      <c r="R41" s="43"/>
    </row>
    <row r="42" spans="1:18" x14ac:dyDescent="0.25">
      <c r="A42" s="28">
        <v>32</v>
      </c>
      <c r="B42" s="51" t="s">
        <v>12</v>
      </c>
      <c r="C42" s="34"/>
      <c r="D42" s="34"/>
      <c r="E42" s="34"/>
      <c r="F42" s="35"/>
      <c r="G42" s="36"/>
      <c r="H42" s="36"/>
      <c r="I42" s="37"/>
      <c r="J42" s="37"/>
      <c r="K42" s="38"/>
      <c r="L42" s="39"/>
      <c r="M42" s="40"/>
      <c r="N42" s="31" t="str">
        <f t="shared" si="0"/>
        <v/>
      </c>
      <c r="O42" s="31" t="str">
        <f t="shared" si="1"/>
        <v/>
      </c>
      <c r="P42" s="41" t="str">
        <f t="shared" si="2"/>
        <v/>
      </c>
      <c r="Q42" s="37"/>
      <c r="R42" s="43"/>
    </row>
    <row r="43" spans="1:18" x14ac:dyDescent="0.25">
      <c r="A43" s="28">
        <v>33</v>
      </c>
      <c r="B43" s="51" t="s">
        <v>12</v>
      </c>
      <c r="C43" s="34"/>
      <c r="D43" s="34"/>
      <c r="E43" s="34"/>
      <c r="F43" s="35"/>
      <c r="G43" s="42"/>
      <c r="H43" s="42"/>
      <c r="I43" s="37"/>
      <c r="J43" s="37"/>
      <c r="K43" s="38"/>
      <c r="L43" s="39"/>
      <c r="M43" s="40"/>
      <c r="N43" s="31" t="str">
        <f t="shared" si="0"/>
        <v/>
      </c>
      <c r="O43" s="31" t="str">
        <f t="shared" si="1"/>
        <v/>
      </c>
      <c r="P43" s="41" t="str">
        <f t="shared" si="2"/>
        <v/>
      </c>
      <c r="Q43" s="37"/>
      <c r="R43" s="43"/>
    </row>
    <row r="44" spans="1:18" x14ac:dyDescent="0.25">
      <c r="A44" s="28">
        <v>34</v>
      </c>
      <c r="B44" s="51" t="s">
        <v>12</v>
      </c>
      <c r="C44" s="34"/>
      <c r="D44" s="34"/>
      <c r="E44" s="34"/>
      <c r="F44" s="35"/>
      <c r="G44" s="36"/>
      <c r="H44" s="36"/>
      <c r="I44" s="37"/>
      <c r="J44" s="37"/>
      <c r="K44" s="38"/>
      <c r="L44" s="39"/>
      <c r="M44" s="40"/>
      <c r="N44" s="31" t="str">
        <f t="shared" si="0"/>
        <v/>
      </c>
      <c r="O44" s="31" t="str">
        <f t="shared" si="1"/>
        <v/>
      </c>
      <c r="P44" s="41" t="str">
        <f t="shared" si="2"/>
        <v/>
      </c>
      <c r="Q44" s="37"/>
      <c r="R44" s="43"/>
    </row>
    <row r="45" spans="1:18" x14ac:dyDescent="0.25">
      <c r="A45" s="28">
        <v>35</v>
      </c>
      <c r="B45" s="51" t="s">
        <v>12</v>
      </c>
      <c r="C45" s="34"/>
      <c r="D45" s="34"/>
      <c r="E45" s="34"/>
      <c r="F45" s="35"/>
      <c r="G45" s="42"/>
      <c r="H45" s="42"/>
      <c r="I45" s="37"/>
      <c r="J45" s="37"/>
      <c r="K45" s="38"/>
      <c r="L45" s="39"/>
      <c r="M45" s="40"/>
      <c r="N45" s="31" t="str">
        <f t="shared" si="0"/>
        <v/>
      </c>
      <c r="O45" s="31" t="str">
        <f t="shared" si="1"/>
        <v/>
      </c>
      <c r="P45" s="41" t="str">
        <f t="shared" si="2"/>
        <v/>
      </c>
      <c r="Q45" s="37"/>
      <c r="R45" s="43"/>
    </row>
    <row r="46" spans="1:18" x14ac:dyDescent="0.25">
      <c r="A46" s="28">
        <v>36</v>
      </c>
      <c r="B46" s="51" t="s">
        <v>12</v>
      </c>
      <c r="C46" s="34"/>
      <c r="D46" s="34"/>
      <c r="E46" s="34"/>
      <c r="F46" s="35"/>
      <c r="G46" s="36"/>
      <c r="H46" s="36"/>
      <c r="I46" s="37"/>
      <c r="J46" s="37"/>
      <c r="K46" s="38"/>
      <c r="L46" s="39"/>
      <c r="M46" s="40"/>
      <c r="N46" s="31" t="str">
        <f t="shared" si="0"/>
        <v/>
      </c>
      <c r="O46" s="31" t="str">
        <f t="shared" si="1"/>
        <v/>
      </c>
      <c r="P46" s="41" t="str">
        <f t="shared" si="2"/>
        <v/>
      </c>
      <c r="Q46" s="37"/>
      <c r="R46" s="43"/>
    </row>
    <row r="47" spans="1:18" x14ac:dyDescent="0.25">
      <c r="A47" s="28">
        <v>37</v>
      </c>
      <c r="B47" s="51" t="s">
        <v>12</v>
      </c>
      <c r="C47" s="34"/>
      <c r="D47" s="34"/>
      <c r="E47" s="34"/>
      <c r="F47" s="35"/>
      <c r="G47" s="42"/>
      <c r="H47" s="42"/>
      <c r="I47" s="37"/>
      <c r="J47" s="37"/>
      <c r="K47" s="38"/>
      <c r="L47" s="39"/>
      <c r="M47" s="40"/>
      <c r="N47" s="31" t="str">
        <f t="shared" si="0"/>
        <v/>
      </c>
      <c r="O47" s="31" t="str">
        <f t="shared" si="1"/>
        <v/>
      </c>
      <c r="P47" s="41" t="str">
        <f t="shared" si="2"/>
        <v/>
      </c>
      <c r="Q47" s="37"/>
      <c r="R47" s="43"/>
    </row>
    <row r="48" spans="1:18" x14ac:dyDescent="0.25">
      <c r="A48" s="28">
        <v>38</v>
      </c>
      <c r="B48" s="51" t="s">
        <v>12</v>
      </c>
      <c r="C48" s="34"/>
      <c r="D48" s="34"/>
      <c r="E48" s="34"/>
      <c r="F48" s="35"/>
      <c r="G48" s="36"/>
      <c r="H48" s="36"/>
      <c r="I48" s="37"/>
      <c r="J48" s="37"/>
      <c r="K48" s="38"/>
      <c r="L48" s="39"/>
      <c r="M48" s="40"/>
      <c r="N48" s="31" t="str">
        <f t="shared" si="0"/>
        <v/>
      </c>
      <c r="O48" s="31" t="str">
        <f t="shared" si="1"/>
        <v/>
      </c>
      <c r="P48" s="41" t="str">
        <f t="shared" si="2"/>
        <v/>
      </c>
      <c r="Q48" s="37"/>
      <c r="R48" s="43"/>
    </row>
    <row r="49" spans="1:18" x14ac:dyDescent="0.25">
      <c r="A49" s="28">
        <v>39</v>
      </c>
      <c r="B49" s="51" t="s">
        <v>12</v>
      </c>
      <c r="C49" s="34"/>
      <c r="D49" s="34"/>
      <c r="E49" s="34"/>
      <c r="F49" s="35"/>
      <c r="G49" s="42"/>
      <c r="H49" s="42"/>
      <c r="I49" s="37"/>
      <c r="J49" s="37"/>
      <c r="K49" s="38"/>
      <c r="L49" s="39"/>
      <c r="M49" s="40"/>
      <c r="N49" s="31" t="str">
        <f t="shared" si="0"/>
        <v/>
      </c>
      <c r="O49" s="31" t="str">
        <f t="shared" si="1"/>
        <v/>
      </c>
      <c r="P49" s="41" t="str">
        <f t="shared" si="2"/>
        <v/>
      </c>
      <c r="Q49" s="37"/>
      <c r="R49" s="43"/>
    </row>
    <row r="50" spans="1:18" x14ac:dyDescent="0.25">
      <c r="A50" s="28">
        <v>40</v>
      </c>
      <c r="B50" s="51" t="s">
        <v>12</v>
      </c>
      <c r="C50" s="34"/>
      <c r="D50" s="34"/>
      <c r="E50" s="34"/>
      <c r="F50" s="35"/>
      <c r="G50" s="36"/>
      <c r="H50" s="36"/>
      <c r="I50" s="37"/>
      <c r="J50" s="37"/>
      <c r="K50" s="38"/>
      <c r="L50" s="39"/>
      <c r="M50" s="40"/>
      <c r="N50" s="31" t="str">
        <f t="shared" si="0"/>
        <v/>
      </c>
      <c r="O50" s="31" t="str">
        <f t="shared" si="1"/>
        <v/>
      </c>
      <c r="P50" s="41" t="str">
        <f t="shared" si="2"/>
        <v/>
      </c>
      <c r="Q50" s="37"/>
      <c r="R50" s="43"/>
    </row>
    <row r="51" spans="1:18" x14ac:dyDescent="0.25">
      <c r="A51" s="28">
        <v>41</v>
      </c>
      <c r="B51" s="51" t="s">
        <v>12</v>
      </c>
      <c r="C51" s="34"/>
      <c r="D51" s="34"/>
      <c r="E51" s="34"/>
      <c r="F51" s="35"/>
      <c r="G51" s="42"/>
      <c r="H51" s="42"/>
      <c r="I51" s="37"/>
      <c r="J51" s="37"/>
      <c r="K51" s="38"/>
      <c r="L51" s="39"/>
      <c r="M51" s="40"/>
      <c r="N51" s="31" t="str">
        <f t="shared" si="0"/>
        <v/>
      </c>
      <c r="O51" s="31" t="str">
        <f t="shared" si="1"/>
        <v/>
      </c>
      <c r="P51" s="41" t="str">
        <f t="shared" si="2"/>
        <v/>
      </c>
      <c r="Q51" s="37"/>
      <c r="R51" s="43"/>
    </row>
    <row r="52" spans="1:18" x14ac:dyDescent="0.25">
      <c r="A52" s="28">
        <v>42</v>
      </c>
      <c r="B52" s="51" t="s">
        <v>12</v>
      </c>
      <c r="C52" s="34"/>
      <c r="D52" s="34"/>
      <c r="E52" s="34"/>
      <c r="F52" s="35"/>
      <c r="G52" s="36"/>
      <c r="H52" s="36"/>
      <c r="I52" s="37"/>
      <c r="J52" s="37"/>
      <c r="K52" s="38"/>
      <c r="L52" s="39"/>
      <c r="M52" s="40"/>
      <c r="N52" s="31" t="str">
        <f t="shared" si="0"/>
        <v/>
      </c>
      <c r="O52" s="31" t="str">
        <f t="shared" si="1"/>
        <v/>
      </c>
      <c r="P52" s="41" t="str">
        <f t="shared" si="2"/>
        <v/>
      </c>
      <c r="Q52" s="37"/>
      <c r="R52" s="43"/>
    </row>
    <row r="53" spans="1:18" x14ac:dyDescent="0.25">
      <c r="A53" s="28">
        <v>43</v>
      </c>
      <c r="B53" s="51" t="s">
        <v>12</v>
      </c>
      <c r="C53" s="34"/>
      <c r="D53" s="34"/>
      <c r="E53" s="34"/>
      <c r="F53" s="35"/>
      <c r="G53" s="42"/>
      <c r="H53" s="42"/>
      <c r="I53" s="37"/>
      <c r="J53" s="37"/>
      <c r="K53" s="38"/>
      <c r="L53" s="39"/>
      <c r="M53" s="40"/>
      <c r="N53" s="31" t="str">
        <f t="shared" si="0"/>
        <v/>
      </c>
      <c r="O53" s="31" t="str">
        <f t="shared" si="1"/>
        <v/>
      </c>
      <c r="P53" s="41" t="str">
        <f t="shared" si="2"/>
        <v/>
      </c>
      <c r="Q53" s="37"/>
      <c r="R53" s="43"/>
    </row>
    <row r="54" spans="1:18" x14ac:dyDescent="0.25">
      <c r="A54" s="28">
        <v>44</v>
      </c>
      <c r="B54" s="51" t="s">
        <v>12</v>
      </c>
      <c r="C54" s="34"/>
      <c r="D54" s="34"/>
      <c r="E54" s="34"/>
      <c r="F54" s="35"/>
      <c r="G54" s="36"/>
      <c r="H54" s="36"/>
      <c r="I54" s="37"/>
      <c r="J54" s="37"/>
      <c r="K54" s="38"/>
      <c r="L54" s="39"/>
      <c r="M54" s="40"/>
      <c r="N54" s="31" t="str">
        <f t="shared" si="0"/>
        <v/>
      </c>
      <c r="O54" s="31" t="str">
        <f t="shared" si="1"/>
        <v/>
      </c>
      <c r="P54" s="41" t="str">
        <f t="shared" si="2"/>
        <v/>
      </c>
      <c r="Q54" s="37"/>
      <c r="R54" s="43"/>
    </row>
    <row r="55" spans="1:18" x14ac:dyDescent="0.25">
      <c r="A55" s="28">
        <v>45</v>
      </c>
      <c r="B55" s="51" t="s">
        <v>12</v>
      </c>
      <c r="C55" s="34"/>
      <c r="D55" s="34"/>
      <c r="E55" s="34"/>
      <c r="F55" s="35"/>
      <c r="G55" s="42"/>
      <c r="H55" s="42"/>
      <c r="I55" s="37"/>
      <c r="J55" s="37"/>
      <c r="K55" s="38"/>
      <c r="L55" s="39"/>
      <c r="M55" s="40"/>
      <c r="N55" s="31" t="str">
        <f t="shared" si="0"/>
        <v/>
      </c>
      <c r="O55" s="31" t="str">
        <f t="shared" si="1"/>
        <v/>
      </c>
      <c r="P55" s="41" t="str">
        <f t="shared" si="2"/>
        <v/>
      </c>
      <c r="Q55" s="37"/>
      <c r="R55" s="43"/>
    </row>
    <row r="56" spans="1:18" x14ac:dyDescent="0.25">
      <c r="A56" s="28">
        <v>46</v>
      </c>
      <c r="B56" s="51" t="s">
        <v>12</v>
      </c>
      <c r="C56" s="34"/>
      <c r="D56" s="34"/>
      <c r="E56" s="34"/>
      <c r="F56" s="35"/>
      <c r="G56" s="36"/>
      <c r="H56" s="36"/>
      <c r="I56" s="37"/>
      <c r="J56" s="37"/>
      <c r="K56" s="38"/>
      <c r="L56" s="39"/>
      <c r="M56" s="40"/>
      <c r="N56" s="31" t="str">
        <f t="shared" si="0"/>
        <v/>
      </c>
      <c r="O56" s="31" t="str">
        <f t="shared" si="1"/>
        <v/>
      </c>
      <c r="P56" s="41" t="str">
        <f t="shared" si="2"/>
        <v/>
      </c>
      <c r="Q56" s="37"/>
      <c r="R56" s="43"/>
    </row>
    <row r="57" spans="1:18" x14ac:dyDescent="0.25">
      <c r="A57" s="28">
        <v>47</v>
      </c>
      <c r="B57" s="51" t="s">
        <v>12</v>
      </c>
      <c r="C57" s="34"/>
      <c r="D57" s="34"/>
      <c r="E57" s="34"/>
      <c r="F57" s="35"/>
      <c r="G57" s="42"/>
      <c r="H57" s="42"/>
      <c r="I57" s="37"/>
      <c r="J57" s="37"/>
      <c r="K57" s="38"/>
      <c r="L57" s="39"/>
      <c r="M57" s="40"/>
      <c r="N57" s="31" t="str">
        <f t="shared" si="0"/>
        <v/>
      </c>
      <c r="O57" s="31" t="str">
        <f t="shared" si="1"/>
        <v/>
      </c>
      <c r="P57" s="41" t="str">
        <f t="shared" si="2"/>
        <v/>
      </c>
      <c r="Q57" s="37"/>
      <c r="R57" s="43"/>
    </row>
    <row r="58" spans="1:18" x14ac:dyDescent="0.25">
      <c r="A58" s="28">
        <v>48</v>
      </c>
      <c r="B58" s="51" t="s">
        <v>12</v>
      </c>
      <c r="C58" s="34"/>
      <c r="D58" s="34"/>
      <c r="E58" s="34"/>
      <c r="F58" s="35"/>
      <c r="G58" s="36"/>
      <c r="H58" s="36"/>
      <c r="I58" s="37"/>
      <c r="J58" s="37"/>
      <c r="K58" s="38"/>
      <c r="L58" s="39"/>
      <c r="M58" s="40"/>
      <c r="N58" s="31" t="str">
        <f t="shared" si="0"/>
        <v/>
      </c>
      <c r="O58" s="31" t="str">
        <f t="shared" si="1"/>
        <v/>
      </c>
      <c r="P58" s="41" t="str">
        <f t="shared" si="2"/>
        <v/>
      </c>
      <c r="Q58" s="37"/>
      <c r="R58" s="43"/>
    </row>
    <row r="59" spans="1:18" x14ac:dyDescent="0.25">
      <c r="A59" s="28">
        <v>49</v>
      </c>
      <c r="B59" s="51" t="s">
        <v>12</v>
      </c>
      <c r="C59" s="34"/>
      <c r="D59" s="34"/>
      <c r="E59" s="34"/>
      <c r="F59" s="35"/>
      <c r="G59" s="42"/>
      <c r="H59" s="42"/>
      <c r="I59" s="37"/>
      <c r="J59" s="37"/>
      <c r="K59" s="38"/>
      <c r="L59" s="39"/>
      <c r="M59" s="40"/>
      <c r="N59" s="31" t="str">
        <f t="shared" si="0"/>
        <v/>
      </c>
      <c r="O59" s="31" t="str">
        <f t="shared" si="1"/>
        <v/>
      </c>
      <c r="P59" s="41" t="str">
        <f t="shared" si="2"/>
        <v/>
      </c>
      <c r="Q59" s="37"/>
      <c r="R59" s="43"/>
    </row>
    <row r="60" spans="1:18" x14ac:dyDescent="0.25">
      <c r="A60" s="28">
        <v>50</v>
      </c>
      <c r="B60" s="51" t="s">
        <v>12</v>
      </c>
      <c r="C60" s="34"/>
      <c r="D60" s="34"/>
      <c r="E60" s="34"/>
      <c r="F60" s="35"/>
      <c r="G60" s="36"/>
      <c r="H60" s="36"/>
      <c r="I60" s="37"/>
      <c r="J60" s="37"/>
      <c r="K60" s="38"/>
      <c r="L60" s="39"/>
      <c r="M60" s="40"/>
      <c r="N60" s="31" t="str">
        <f t="shared" si="0"/>
        <v/>
      </c>
      <c r="O60" s="31" t="str">
        <f t="shared" si="1"/>
        <v/>
      </c>
      <c r="P60" s="41" t="str">
        <f>IF(M60="","",IF($K$9=M60,$L$9,IF(M60&gt;=$H$9,"призер","участник")))</f>
        <v/>
      </c>
      <c r="Q60" s="37"/>
      <c r="R60" s="43"/>
    </row>
    <row r="62" spans="1:18" x14ac:dyDescent="0.25">
      <c r="B62" s="33" t="s">
        <v>23</v>
      </c>
    </row>
  </sheetData>
  <protectedRanges>
    <protectedRange sqref="N11:N60" name="Диапазон1_3_1"/>
    <protectedRange sqref="O11:O60" name="Диапазон1_1_1_1"/>
    <protectedRange sqref="P11:P60" name="Диапазон1_2_1_1_1"/>
  </protectedRanges>
  <autoFilter ref="A10:R10"/>
  <mergeCells count="3">
    <mergeCell ref="A1:R1"/>
    <mergeCell ref="C2:P2"/>
    <mergeCell ref="C9:D9"/>
  </mergeCells>
  <conditionalFormatting sqref="C4">
    <cfRule type="expression" dxfId="31" priority="4" stopIfTrue="1">
      <formula>ISBLANK(C4)</formula>
    </cfRule>
  </conditionalFormatting>
  <conditionalFormatting sqref="C5">
    <cfRule type="expression" dxfId="30" priority="3" stopIfTrue="1">
      <formula>ISBLANK(C5)</formula>
    </cfRule>
  </conditionalFormatting>
  <conditionalFormatting sqref="C8">
    <cfRule type="expression" dxfId="29" priority="2" stopIfTrue="1">
      <formula>ISBLANK(C8)</formula>
    </cfRule>
  </conditionalFormatting>
  <conditionalFormatting sqref="E9">
    <cfRule type="expression" dxfId="28" priority="1" stopIfTrue="1">
      <formula>ISBLANK(E9)</formula>
    </cfRule>
  </conditionalFormatting>
  <dataValidations count="1">
    <dataValidation allowBlank="1" showInputMessage="1" showErrorMessage="1" sqref="C4:C8 A4:A8 E9 F4:F8 E6:E7 C11:F11 B10:F10"/>
  </dataValidations>
  <pageMargins left="0.25" right="0.25" top="0.33" bottom="0.34" header="0.3" footer="0.3"/>
  <pageSetup paperSize="9" scale="5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zoomScaleNormal="100" workbookViewId="0">
      <selection activeCell="F5" sqref="F5"/>
    </sheetView>
  </sheetViews>
  <sheetFormatPr defaultColWidth="9.140625" defaultRowHeight="15" x14ac:dyDescent="0.25"/>
  <cols>
    <col min="1" max="1" width="4.5703125" style="10" customWidth="1"/>
    <col min="2" max="2" width="19.5703125" style="10" customWidth="1"/>
    <col min="3" max="4" width="16.5703125" style="10" customWidth="1"/>
    <col min="5" max="5" width="14.42578125" style="10" customWidth="1"/>
    <col min="6" max="6" width="12.5703125" style="10" customWidth="1"/>
    <col min="7" max="7" width="14.140625" style="10" bestFit="1" customWidth="1"/>
    <col min="8" max="8" width="15.28515625" style="10" customWidth="1"/>
    <col min="9" max="9" width="18.5703125" style="10" customWidth="1"/>
    <col min="10" max="10" width="21" style="10" customWidth="1"/>
    <col min="11" max="12" width="13.85546875" style="10" customWidth="1"/>
    <col min="13" max="13" width="10.7109375" style="10" customWidth="1"/>
    <col min="14" max="15" width="8.42578125" style="10" customWidth="1"/>
    <col min="16" max="16" width="13" style="10" customWidth="1"/>
    <col min="17" max="17" width="43.140625" style="10" bestFit="1" customWidth="1"/>
    <col min="18" max="18" width="12.85546875" style="10" customWidth="1"/>
    <col min="19" max="16384" width="9.140625" style="10"/>
  </cols>
  <sheetData>
    <row r="1" spans="1:2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1" ht="32.25" customHeight="1" x14ac:dyDescent="0.25">
      <c r="B2" s="11"/>
      <c r="C2" s="63" t="s">
        <v>43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2" t="s">
        <v>32</v>
      </c>
      <c r="R2" s="13">
        <f>COUNTA(M11:M60)</f>
        <v>0</v>
      </c>
    </row>
    <row r="3" spans="1:21" x14ac:dyDescent="0.25">
      <c r="B3" s="11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  <c r="O3" s="53"/>
      <c r="P3" s="53"/>
      <c r="Q3" s="12"/>
      <c r="R3" s="13"/>
    </row>
    <row r="4" spans="1:21" x14ac:dyDescent="0.25">
      <c r="A4" s="49" t="s">
        <v>0</v>
      </c>
      <c r="B4" s="15"/>
      <c r="C4" s="49"/>
      <c r="E4" s="16" t="s">
        <v>21</v>
      </c>
      <c r="F4" s="17"/>
      <c r="Q4" s="18" t="s">
        <v>33</v>
      </c>
      <c r="R4" s="19">
        <f>COUNTIF(P11:P60,"победитель")</f>
        <v>0</v>
      </c>
    </row>
    <row r="5" spans="1:21" x14ac:dyDescent="0.25">
      <c r="A5" s="49" t="s">
        <v>37</v>
      </c>
      <c r="B5" s="15"/>
      <c r="C5" s="49" t="s">
        <v>12</v>
      </c>
      <c r="E5" s="16" t="s">
        <v>22</v>
      </c>
      <c r="F5" s="17"/>
      <c r="Q5" s="18" t="s">
        <v>34</v>
      </c>
      <c r="R5" s="13">
        <f>COUNTIF(P11:P60,"призер")</f>
        <v>0</v>
      </c>
    </row>
    <row r="6" spans="1:21" x14ac:dyDescent="0.25">
      <c r="A6" s="49" t="s">
        <v>1</v>
      </c>
      <c r="B6" s="15"/>
      <c r="C6" s="49" t="s">
        <v>41</v>
      </c>
      <c r="E6" s="17"/>
      <c r="F6" s="17"/>
      <c r="Q6" s="18" t="s">
        <v>35</v>
      </c>
      <c r="R6" s="13">
        <f>COUNTIF(P11:P60,"участник")</f>
        <v>0</v>
      </c>
    </row>
    <row r="7" spans="1:21" x14ac:dyDescent="0.25">
      <c r="A7" s="49" t="s">
        <v>5</v>
      </c>
      <c r="B7" s="15"/>
      <c r="C7" s="49">
        <v>5</v>
      </c>
      <c r="E7" s="17"/>
      <c r="F7" s="17"/>
      <c r="P7" s="20"/>
      <c r="Q7" s="18" t="s">
        <v>25</v>
      </c>
      <c r="R7" s="21">
        <v>0.45</v>
      </c>
    </row>
    <row r="8" spans="1:21" x14ac:dyDescent="0.25">
      <c r="A8" s="49" t="s">
        <v>7</v>
      </c>
      <c r="B8" s="15"/>
      <c r="C8" s="50"/>
      <c r="F8" s="17"/>
      <c r="M8" s="52"/>
      <c r="Q8" s="22" t="s">
        <v>31</v>
      </c>
      <c r="R8" s="21" t="e">
        <f>(R4+R5)/R2</f>
        <v>#DIV/0!</v>
      </c>
    </row>
    <row r="9" spans="1:21" x14ac:dyDescent="0.25">
      <c r="C9" s="64" t="s">
        <v>24</v>
      </c>
      <c r="D9" s="64"/>
      <c r="E9" s="14"/>
      <c r="G9" s="18" t="s">
        <v>45</v>
      </c>
      <c r="H9" s="56">
        <f>E9/2</f>
        <v>0</v>
      </c>
      <c r="J9" s="23" t="s">
        <v>13</v>
      </c>
      <c r="K9" s="24">
        <f>MAX(M11:M60)</f>
        <v>0</v>
      </c>
      <c r="L9" s="25" t="e">
        <f>IF(K9*100/E9&gt;=50,"победитель","участник")</f>
        <v>#DIV/0!</v>
      </c>
      <c r="M9" s="52"/>
      <c r="P9" s="26" t="e">
        <f>R8-45%</f>
        <v>#DIV/0!</v>
      </c>
      <c r="Q9" s="18" t="s">
        <v>26</v>
      </c>
      <c r="R9" s="27" t="e">
        <f>IF((R2*P9)&gt;0,(R2*P9),0)</f>
        <v>#DIV/0!</v>
      </c>
    </row>
    <row r="10" spans="1:21" ht="90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9</v>
      </c>
      <c r="G10" s="9" t="s">
        <v>18</v>
      </c>
      <c r="H10" s="55" t="s">
        <v>40</v>
      </c>
      <c r="I10" s="9" t="s">
        <v>39</v>
      </c>
      <c r="J10" s="9" t="s">
        <v>10</v>
      </c>
      <c r="K10" s="9" t="s">
        <v>19</v>
      </c>
      <c r="L10" s="29" t="s">
        <v>16</v>
      </c>
      <c r="M10" s="9" t="s">
        <v>20</v>
      </c>
      <c r="N10" s="9" t="s">
        <v>14</v>
      </c>
      <c r="O10" s="9" t="s">
        <v>15</v>
      </c>
      <c r="P10" s="9" t="s">
        <v>17</v>
      </c>
      <c r="Q10" s="9" t="s">
        <v>11</v>
      </c>
      <c r="R10" s="9" t="s">
        <v>38</v>
      </c>
      <c r="S10" s="30"/>
      <c r="T10" s="30"/>
      <c r="U10" s="30"/>
    </row>
    <row r="11" spans="1:21" s="32" customFormat="1" ht="12.95" customHeight="1" x14ac:dyDescent="0.2">
      <c r="A11" s="28">
        <v>1</v>
      </c>
      <c r="B11" s="51" t="s">
        <v>12</v>
      </c>
      <c r="C11" s="34"/>
      <c r="D11" s="34"/>
      <c r="E11" s="34"/>
      <c r="F11" s="35"/>
      <c r="G11" s="36"/>
      <c r="H11" s="36"/>
      <c r="I11" s="37"/>
      <c r="J11" s="37"/>
      <c r="K11" s="38"/>
      <c r="L11" s="39"/>
      <c r="M11" s="40"/>
      <c r="N11" s="31" t="str">
        <f t="shared" ref="N11:N42" si="0">IF(M11="","",M11/$E$9)</f>
        <v/>
      </c>
      <c r="O11" s="31" t="str">
        <f t="shared" ref="O11:O42" si="1">IF(M11="","",M11/$K$9)</f>
        <v/>
      </c>
      <c r="P11" s="41" t="str">
        <f>IF(M11="","",IF($K$9=M11,$L$9,IF(M11&gt;=$H$9,"призер","участник")))</f>
        <v/>
      </c>
      <c r="Q11" s="37"/>
      <c r="R11" s="43"/>
    </row>
    <row r="12" spans="1:21" s="32" customFormat="1" ht="12.95" customHeight="1" x14ac:dyDescent="0.2">
      <c r="A12" s="28">
        <v>2</v>
      </c>
      <c r="B12" s="51" t="s">
        <v>12</v>
      </c>
      <c r="C12" s="34"/>
      <c r="D12" s="34"/>
      <c r="E12" s="34"/>
      <c r="F12" s="35"/>
      <c r="G12" s="36"/>
      <c r="H12" s="36"/>
      <c r="I12" s="37"/>
      <c r="J12" s="37"/>
      <c r="K12" s="38"/>
      <c r="L12" s="39"/>
      <c r="M12" s="40"/>
      <c r="N12" s="31" t="str">
        <f t="shared" si="0"/>
        <v/>
      </c>
      <c r="O12" s="31" t="str">
        <f t="shared" si="1"/>
        <v/>
      </c>
      <c r="P12" s="41" t="str">
        <f t="shared" ref="P12:P59" si="2">IF(M12="","",IF($K$9=M12,$L$9,IF(M12&gt;=$H$9,"призер","участник")))</f>
        <v/>
      </c>
      <c r="Q12" s="37"/>
      <c r="R12" s="43"/>
    </row>
    <row r="13" spans="1:21" x14ac:dyDescent="0.25">
      <c r="A13" s="28">
        <v>3</v>
      </c>
      <c r="B13" s="51" t="s">
        <v>12</v>
      </c>
      <c r="C13" s="34"/>
      <c r="D13" s="34"/>
      <c r="E13" s="34"/>
      <c r="F13" s="44"/>
      <c r="G13" s="36"/>
      <c r="H13" s="36"/>
      <c r="I13" s="45"/>
      <c r="J13" s="45"/>
      <c r="K13" s="46"/>
      <c r="L13" s="39"/>
      <c r="M13" s="40"/>
      <c r="N13" s="31" t="str">
        <f t="shared" si="0"/>
        <v/>
      </c>
      <c r="O13" s="31" t="str">
        <f t="shared" si="1"/>
        <v/>
      </c>
      <c r="P13" s="41" t="str">
        <f t="shared" si="2"/>
        <v/>
      </c>
      <c r="Q13" s="37"/>
      <c r="R13" s="43"/>
    </row>
    <row r="14" spans="1:21" x14ac:dyDescent="0.25">
      <c r="A14" s="28">
        <v>4</v>
      </c>
      <c r="B14" s="51" t="s">
        <v>12</v>
      </c>
      <c r="C14" s="34"/>
      <c r="D14" s="34"/>
      <c r="E14" s="34"/>
      <c r="F14" s="35"/>
      <c r="G14" s="36"/>
      <c r="H14" s="36"/>
      <c r="I14" s="37"/>
      <c r="J14" s="37"/>
      <c r="K14" s="38"/>
      <c r="L14" s="39"/>
      <c r="M14" s="40"/>
      <c r="N14" s="31" t="str">
        <f t="shared" si="0"/>
        <v/>
      </c>
      <c r="O14" s="31" t="str">
        <f t="shared" si="1"/>
        <v/>
      </c>
      <c r="P14" s="41" t="str">
        <f t="shared" si="2"/>
        <v/>
      </c>
      <c r="Q14" s="37"/>
      <c r="R14" s="43"/>
    </row>
    <row r="15" spans="1:21" x14ac:dyDescent="0.25">
      <c r="A15" s="28">
        <v>5</v>
      </c>
      <c r="B15" s="51" t="s">
        <v>12</v>
      </c>
      <c r="C15" s="34"/>
      <c r="D15" s="34"/>
      <c r="E15" s="34"/>
      <c r="F15" s="35"/>
      <c r="G15" s="36"/>
      <c r="H15" s="36"/>
      <c r="I15" s="37"/>
      <c r="J15" s="37"/>
      <c r="K15" s="38"/>
      <c r="L15" s="39"/>
      <c r="M15" s="40"/>
      <c r="N15" s="31" t="str">
        <f t="shared" si="0"/>
        <v/>
      </c>
      <c r="O15" s="31" t="str">
        <f t="shared" si="1"/>
        <v/>
      </c>
      <c r="P15" s="41" t="str">
        <f t="shared" si="2"/>
        <v/>
      </c>
      <c r="Q15" s="37"/>
      <c r="R15" s="43"/>
    </row>
    <row r="16" spans="1:21" x14ac:dyDescent="0.25">
      <c r="A16" s="28">
        <v>6</v>
      </c>
      <c r="B16" s="51" t="s">
        <v>12</v>
      </c>
      <c r="C16" s="34"/>
      <c r="D16" s="34"/>
      <c r="E16" s="34"/>
      <c r="F16" s="35"/>
      <c r="G16" s="36"/>
      <c r="H16" s="36"/>
      <c r="I16" s="37"/>
      <c r="J16" s="37"/>
      <c r="K16" s="38"/>
      <c r="L16" s="39"/>
      <c r="M16" s="40"/>
      <c r="N16" s="31" t="str">
        <f t="shared" si="0"/>
        <v/>
      </c>
      <c r="O16" s="31" t="str">
        <f t="shared" si="1"/>
        <v/>
      </c>
      <c r="P16" s="41" t="str">
        <f t="shared" si="2"/>
        <v/>
      </c>
      <c r="Q16" s="37"/>
      <c r="R16" s="43"/>
    </row>
    <row r="17" spans="1:18" x14ac:dyDescent="0.25">
      <c r="A17" s="28">
        <v>7</v>
      </c>
      <c r="B17" s="51" t="s">
        <v>12</v>
      </c>
      <c r="C17" s="34"/>
      <c r="D17" s="34"/>
      <c r="E17" s="34"/>
      <c r="F17" s="35"/>
      <c r="G17" s="36"/>
      <c r="H17" s="36"/>
      <c r="I17" s="37"/>
      <c r="J17" s="37"/>
      <c r="K17" s="38"/>
      <c r="L17" s="39"/>
      <c r="M17" s="40"/>
      <c r="N17" s="31" t="str">
        <f t="shared" si="0"/>
        <v/>
      </c>
      <c r="O17" s="31" t="str">
        <f t="shared" si="1"/>
        <v/>
      </c>
      <c r="P17" s="41" t="str">
        <f t="shared" si="2"/>
        <v/>
      </c>
      <c r="Q17" s="37"/>
      <c r="R17" s="43"/>
    </row>
    <row r="18" spans="1:18" x14ac:dyDescent="0.25">
      <c r="A18" s="28">
        <v>8</v>
      </c>
      <c r="B18" s="51" t="s">
        <v>12</v>
      </c>
      <c r="C18" s="34"/>
      <c r="D18" s="34"/>
      <c r="E18" s="34"/>
      <c r="F18" s="35"/>
      <c r="G18" s="36"/>
      <c r="H18" s="36"/>
      <c r="I18" s="37"/>
      <c r="J18" s="37"/>
      <c r="K18" s="38"/>
      <c r="L18" s="39"/>
      <c r="M18" s="40"/>
      <c r="N18" s="31" t="str">
        <f t="shared" si="0"/>
        <v/>
      </c>
      <c r="O18" s="31" t="str">
        <f t="shared" si="1"/>
        <v/>
      </c>
      <c r="P18" s="41" t="str">
        <f t="shared" si="2"/>
        <v/>
      </c>
      <c r="Q18" s="37"/>
      <c r="R18" s="43"/>
    </row>
    <row r="19" spans="1:18" x14ac:dyDescent="0.25">
      <c r="A19" s="28">
        <v>9</v>
      </c>
      <c r="B19" s="51" t="s">
        <v>12</v>
      </c>
      <c r="C19" s="34"/>
      <c r="D19" s="34"/>
      <c r="E19" s="34"/>
      <c r="F19" s="35"/>
      <c r="G19" s="36"/>
      <c r="H19" s="36"/>
      <c r="I19" s="37"/>
      <c r="J19" s="37"/>
      <c r="K19" s="38"/>
      <c r="L19" s="39"/>
      <c r="M19" s="40"/>
      <c r="N19" s="31" t="str">
        <f t="shared" si="0"/>
        <v/>
      </c>
      <c r="O19" s="31" t="str">
        <f t="shared" si="1"/>
        <v/>
      </c>
      <c r="P19" s="41" t="str">
        <f t="shared" si="2"/>
        <v/>
      </c>
      <c r="Q19" s="37"/>
      <c r="R19" s="43"/>
    </row>
    <row r="20" spans="1:18" x14ac:dyDescent="0.25">
      <c r="A20" s="28">
        <v>10</v>
      </c>
      <c r="B20" s="51" t="s">
        <v>12</v>
      </c>
      <c r="C20" s="34"/>
      <c r="D20" s="34"/>
      <c r="E20" s="34"/>
      <c r="F20" s="35"/>
      <c r="G20" s="36"/>
      <c r="H20" s="36"/>
      <c r="I20" s="37"/>
      <c r="J20" s="37"/>
      <c r="K20" s="38"/>
      <c r="L20" s="39"/>
      <c r="M20" s="40"/>
      <c r="N20" s="31" t="str">
        <f t="shared" si="0"/>
        <v/>
      </c>
      <c r="O20" s="31" t="str">
        <f t="shared" si="1"/>
        <v/>
      </c>
      <c r="P20" s="41" t="str">
        <f t="shared" si="2"/>
        <v/>
      </c>
      <c r="Q20" s="37"/>
      <c r="R20" s="43"/>
    </row>
    <row r="21" spans="1:18" x14ac:dyDescent="0.25">
      <c r="A21" s="28">
        <v>11</v>
      </c>
      <c r="B21" s="51" t="s">
        <v>12</v>
      </c>
      <c r="C21" s="34"/>
      <c r="D21" s="34"/>
      <c r="E21" s="34"/>
      <c r="F21" s="35"/>
      <c r="G21" s="36"/>
      <c r="H21" s="36"/>
      <c r="I21" s="37"/>
      <c r="J21" s="37"/>
      <c r="K21" s="38"/>
      <c r="L21" s="39"/>
      <c r="M21" s="40"/>
      <c r="N21" s="31" t="str">
        <f t="shared" si="0"/>
        <v/>
      </c>
      <c r="O21" s="31" t="str">
        <f t="shared" si="1"/>
        <v/>
      </c>
      <c r="P21" s="41" t="str">
        <f t="shared" si="2"/>
        <v/>
      </c>
      <c r="Q21" s="37"/>
      <c r="R21" s="43"/>
    </row>
    <row r="22" spans="1:18" x14ac:dyDescent="0.25">
      <c r="A22" s="28">
        <v>12</v>
      </c>
      <c r="B22" s="51" t="s">
        <v>12</v>
      </c>
      <c r="C22" s="34"/>
      <c r="D22" s="34"/>
      <c r="E22" s="34"/>
      <c r="F22" s="35"/>
      <c r="G22" s="36"/>
      <c r="H22" s="36"/>
      <c r="I22" s="37"/>
      <c r="J22" s="37"/>
      <c r="K22" s="38"/>
      <c r="L22" s="39"/>
      <c r="M22" s="40"/>
      <c r="N22" s="31" t="str">
        <f t="shared" si="0"/>
        <v/>
      </c>
      <c r="O22" s="31" t="str">
        <f t="shared" si="1"/>
        <v/>
      </c>
      <c r="P22" s="41" t="str">
        <f t="shared" si="2"/>
        <v/>
      </c>
      <c r="Q22" s="37"/>
      <c r="R22" s="43"/>
    </row>
    <row r="23" spans="1:18" x14ac:dyDescent="0.25">
      <c r="A23" s="28">
        <v>13</v>
      </c>
      <c r="B23" s="51" t="s">
        <v>12</v>
      </c>
      <c r="C23" s="34"/>
      <c r="D23" s="34"/>
      <c r="E23" s="34"/>
      <c r="F23" s="35"/>
      <c r="G23" s="36"/>
      <c r="H23" s="36"/>
      <c r="I23" s="37"/>
      <c r="J23" s="37"/>
      <c r="K23" s="38"/>
      <c r="L23" s="39"/>
      <c r="M23" s="40"/>
      <c r="N23" s="31" t="str">
        <f t="shared" si="0"/>
        <v/>
      </c>
      <c r="O23" s="31" t="str">
        <f t="shared" si="1"/>
        <v/>
      </c>
      <c r="P23" s="41" t="str">
        <f t="shared" si="2"/>
        <v/>
      </c>
      <c r="Q23" s="37"/>
      <c r="R23" s="43"/>
    </row>
    <row r="24" spans="1:18" x14ac:dyDescent="0.25">
      <c r="A24" s="28">
        <v>14</v>
      </c>
      <c r="B24" s="51" t="s">
        <v>12</v>
      </c>
      <c r="C24" s="34"/>
      <c r="D24" s="34"/>
      <c r="E24" s="34"/>
      <c r="F24" s="35"/>
      <c r="G24" s="36"/>
      <c r="H24" s="36"/>
      <c r="I24" s="37"/>
      <c r="J24" s="37"/>
      <c r="K24" s="38"/>
      <c r="L24" s="39"/>
      <c r="M24" s="40"/>
      <c r="N24" s="31" t="str">
        <f t="shared" si="0"/>
        <v/>
      </c>
      <c r="O24" s="31" t="str">
        <f t="shared" si="1"/>
        <v/>
      </c>
      <c r="P24" s="41" t="str">
        <f t="shared" si="2"/>
        <v/>
      </c>
      <c r="Q24" s="37"/>
      <c r="R24" s="43"/>
    </row>
    <row r="25" spans="1:18" x14ac:dyDescent="0.25">
      <c r="A25" s="28">
        <v>15</v>
      </c>
      <c r="B25" s="51" t="s">
        <v>12</v>
      </c>
      <c r="C25" s="34"/>
      <c r="D25" s="34"/>
      <c r="E25" s="34"/>
      <c r="F25" s="35"/>
      <c r="G25" s="36"/>
      <c r="H25" s="36"/>
      <c r="I25" s="37"/>
      <c r="J25" s="37"/>
      <c r="K25" s="38"/>
      <c r="L25" s="39"/>
      <c r="M25" s="40"/>
      <c r="N25" s="31" t="str">
        <f t="shared" si="0"/>
        <v/>
      </c>
      <c r="O25" s="31" t="str">
        <f t="shared" si="1"/>
        <v/>
      </c>
      <c r="P25" s="41" t="str">
        <f t="shared" si="2"/>
        <v/>
      </c>
      <c r="Q25" s="37"/>
      <c r="R25" s="43"/>
    </row>
    <row r="26" spans="1:18" x14ac:dyDescent="0.25">
      <c r="A26" s="28">
        <v>16</v>
      </c>
      <c r="B26" s="51" t="s">
        <v>12</v>
      </c>
      <c r="C26" s="34"/>
      <c r="D26" s="34"/>
      <c r="E26" s="34"/>
      <c r="F26" s="35"/>
      <c r="G26" s="36"/>
      <c r="H26" s="36"/>
      <c r="I26" s="37"/>
      <c r="J26" s="37"/>
      <c r="K26" s="38"/>
      <c r="L26" s="39"/>
      <c r="M26" s="40"/>
      <c r="N26" s="31" t="str">
        <f t="shared" si="0"/>
        <v/>
      </c>
      <c r="O26" s="31" t="str">
        <f t="shared" si="1"/>
        <v/>
      </c>
      <c r="P26" s="41" t="str">
        <f t="shared" si="2"/>
        <v/>
      </c>
      <c r="Q26" s="37"/>
      <c r="R26" s="43"/>
    </row>
    <row r="27" spans="1:18" x14ac:dyDescent="0.25">
      <c r="A27" s="28">
        <v>17</v>
      </c>
      <c r="B27" s="51" t="s">
        <v>12</v>
      </c>
      <c r="C27" s="34"/>
      <c r="D27" s="34"/>
      <c r="E27" s="34"/>
      <c r="F27" s="35"/>
      <c r="G27" s="36"/>
      <c r="H27" s="36"/>
      <c r="I27" s="37"/>
      <c r="J27" s="37"/>
      <c r="K27" s="38"/>
      <c r="L27" s="39"/>
      <c r="M27" s="40"/>
      <c r="N27" s="31" t="str">
        <f t="shared" si="0"/>
        <v/>
      </c>
      <c r="O27" s="31" t="str">
        <f t="shared" si="1"/>
        <v/>
      </c>
      <c r="P27" s="41" t="str">
        <f t="shared" si="2"/>
        <v/>
      </c>
      <c r="Q27" s="37"/>
      <c r="R27" s="43"/>
    </row>
    <row r="28" spans="1:18" x14ac:dyDescent="0.25">
      <c r="A28" s="28">
        <v>18</v>
      </c>
      <c r="B28" s="51" t="s">
        <v>12</v>
      </c>
      <c r="C28" s="34"/>
      <c r="D28" s="34"/>
      <c r="E28" s="34"/>
      <c r="F28" s="35"/>
      <c r="G28" s="36"/>
      <c r="H28" s="36"/>
      <c r="I28" s="37"/>
      <c r="J28" s="37"/>
      <c r="K28" s="38"/>
      <c r="L28" s="39"/>
      <c r="M28" s="40"/>
      <c r="N28" s="31" t="str">
        <f t="shared" si="0"/>
        <v/>
      </c>
      <c r="O28" s="31" t="str">
        <f t="shared" si="1"/>
        <v/>
      </c>
      <c r="P28" s="41" t="str">
        <f t="shared" si="2"/>
        <v/>
      </c>
      <c r="Q28" s="37"/>
      <c r="R28" s="43"/>
    </row>
    <row r="29" spans="1:18" x14ac:dyDescent="0.25">
      <c r="A29" s="28">
        <v>19</v>
      </c>
      <c r="B29" s="51" t="s">
        <v>12</v>
      </c>
      <c r="C29" s="34"/>
      <c r="D29" s="34"/>
      <c r="E29" s="34"/>
      <c r="F29" s="35"/>
      <c r="G29" s="36"/>
      <c r="H29" s="36"/>
      <c r="I29" s="37"/>
      <c r="J29" s="37"/>
      <c r="K29" s="38"/>
      <c r="L29" s="39"/>
      <c r="M29" s="40"/>
      <c r="N29" s="31" t="str">
        <f t="shared" si="0"/>
        <v/>
      </c>
      <c r="O29" s="31" t="str">
        <f t="shared" si="1"/>
        <v/>
      </c>
      <c r="P29" s="41" t="str">
        <f t="shared" si="2"/>
        <v/>
      </c>
      <c r="Q29" s="37"/>
      <c r="R29" s="43"/>
    </row>
    <row r="30" spans="1:18" x14ac:dyDescent="0.25">
      <c r="A30" s="28">
        <v>20</v>
      </c>
      <c r="B30" s="51" t="s">
        <v>12</v>
      </c>
      <c r="C30" s="34"/>
      <c r="D30" s="34"/>
      <c r="E30" s="34"/>
      <c r="F30" s="35"/>
      <c r="G30" s="36"/>
      <c r="H30" s="36"/>
      <c r="I30" s="37"/>
      <c r="J30" s="37"/>
      <c r="K30" s="38"/>
      <c r="L30" s="39"/>
      <c r="M30" s="40"/>
      <c r="N30" s="31" t="str">
        <f t="shared" si="0"/>
        <v/>
      </c>
      <c r="O30" s="31" t="str">
        <f t="shared" si="1"/>
        <v/>
      </c>
      <c r="P30" s="41" t="str">
        <f t="shared" si="2"/>
        <v/>
      </c>
      <c r="Q30" s="37"/>
      <c r="R30" s="43"/>
    </row>
    <row r="31" spans="1:18" x14ac:dyDescent="0.25">
      <c r="A31" s="28">
        <v>21</v>
      </c>
      <c r="B31" s="51" t="s">
        <v>12</v>
      </c>
      <c r="C31" s="34"/>
      <c r="D31" s="34"/>
      <c r="E31" s="34"/>
      <c r="F31" s="35"/>
      <c r="G31" s="36"/>
      <c r="H31" s="36"/>
      <c r="I31" s="37"/>
      <c r="J31" s="37"/>
      <c r="K31" s="38"/>
      <c r="L31" s="39"/>
      <c r="M31" s="40"/>
      <c r="N31" s="31" t="str">
        <f t="shared" si="0"/>
        <v/>
      </c>
      <c r="O31" s="31" t="str">
        <f t="shared" si="1"/>
        <v/>
      </c>
      <c r="P31" s="41" t="str">
        <f t="shared" si="2"/>
        <v/>
      </c>
      <c r="Q31" s="37"/>
      <c r="R31" s="43"/>
    </row>
    <row r="32" spans="1:18" x14ac:dyDescent="0.25">
      <c r="A32" s="28">
        <v>22</v>
      </c>
      <c r="B32" s="51" t="s">
        <v>12</v>
      </c>
      <c r="C32" s="34"/>
      <c r="D32" s="34"/>
      <c r="E32" s="34"/>
      <c r="F32" s="35"/>
      <c r="G32" s="36"/>
      <c r="H32" s="36"/>
      <c r="I32" s="37"/>
      <c r="J32" s="37"/>
      <c r="K32" s="38"/>
      <c r="L32" s="39"/>
      <c r="M32" s="40"/>
      <c r="N32" s="31" t="str">
        <f t="shared" si="0"/>
        <v/>
      </c>
      <c r="O32" s="31" t="str">
        <f t="shared" si="1"/>
        <v/>
      </c>
      <c r="P32" s="41" t="str">
        <f t="shared" si="2"/>
        <v/>
      </c>
      <c r="Q32" s="37"/>
      <c r="R32" s="43"/>
    </row>
    <row r="33" spans="1:18" x14ac:dyDescent="0.25">
      <c r="A33" s="28">
        <v>23</v>
      </c>
      <c r="B33" s="51" t="s">
        <v>12</v>
      </c>
      <c r="C33" s="34"/>
      <c r="D33" s="34"/>
      <c r="E33" s="34"/>
      <c r="F33" s="35"/>
      <c r="G33" s="36"/>
      <c r="H33" s="36"/>
      <c r="I33" s="37"/>
      <c r="J33" s="37"/>
      <c r="K33" s="38"/>
      <c r="L33" s="39"/>
      <c r="M33" s="40"/>
      <c r="N33" s="31" t="str">
        <f t="shared" si="0"/>
        <v/>
      </c>
      <c r="O33" s="31" t="str">
        <f t="shared" si="1"/>
        <v/>
      </c>
      <c r="P33" s="41" t="str">
        <f t="shared" si="2"/>
        <v/>
      </c>
      <c r="Q33" s="37"/>
      <c r="R33" s="43"/>
    </row>
    <row r="34" spans="1:18" x14ac:dyDescent="0.25">
      <c r="A34" s="28">
        <v>24</v>
      </c>
      <c r="B34" s="51" t="s">
        <v>12</v>
      </c>
      <c r="C34" s="34"/>
      <c r="D34" s="34"/>
      <c r="E34" s="34"/>
      <c r="F34" s="35"/>
      <c r="G34" s="36"/>
      <c r="H34" s="36"/>
      <c r="I34" s="37"/>
      <c r="J34" s="37"/>
      <c r="K34" s="38"/>
      <c r="L34" s="39"/>
      <c r="M34" s="40"/>
      <c r="N34" s="31" t="str">
        <f t="shared" si="0"/>
        <v/>
      </c>
      <c r="O34" s="31" t="str">
        <f t="shared" si="1"/>
        <v/>
      </c>
      <c r="P34" s="41" t="str">
        <f t="shared" si="2"/>
        <v/>
      </c>
      <c r="Q34" s="37"/>
      <c r="R34" s="43"/>
    </row>
    <row r="35" spans="1:18" x14ac:dyDescent="0.25">
      <c r="A35" s="28">
        <v>25</v>
      </c>
      <c r="B35" s="51" t="s">
        <v>12</v>
      </c>
      <c r="C35" s="34"/>
      <c r="D35" s="34"/>
      <c r="E35" s="34"/>
      <c r="F35" s="35"/>
      <c r="G35" s="36"/>
      <c r="H35" s="36"/>
      <c r="I35" s="37"/>
      <c r="J35" s="37"/>
      <c r="K35" s="38"/>
      <c r="L35" s="39"/>
      <c r="M35" s="40"/>
      <c r="N35" s="31" t="str">
        <f t="shared" si="0"/>
        <v/>
      </c>
      <c r="O35" s="31" t="str">
        <f t="shared" si="1"/>
        <v/>
      </c>
      <c r="P35" s="41" t="str">
        <f t="shared" si="2"/>
        <v/>
      </c>
      <c r="Q35" s="37"/>
      <c r="R35" s="43"/>
    </row>
    <row r="36" spans="1:18" x14ac:dyDescent="0.25">
      <c r="A36" s="28">
        <v>26</v>
      </c>
      <c r="B36" s="51" t="s">
        <v>12</v>
      </c>
      <c r="C36" s="34"/>
      <c r="D36" s="34"/>
      <c r="E36" s="34"/>
      <c r="F36" s="35"/>
      <c r="G36" s="36"/>
      <c r="H36" s="36"/>
      <c r="I36" s="37"/>
      <c r="J36" s="37"/>
      <c r="K36" s="38"/>
      <c r="L36" s="39"/>
      <c r="M36" s="40"/>
      <c r="N36" s="31" t="str">
        <f t="shared" si="0"/>
        <v/>
      </c>
      <c r="O36" s="31" t="str">
        <f t="shared" si="1"/>
        <v/>
      </c>
      <c r="P36" s="41" t="str">
        <f t="shared" si="2"/>
        <v/>
      </c>
      <c r="Q36" s="37"/>
      <c r="R36" s="43"/>
    </row>
    <row r="37" spans="1:18" x14ac:dyDescent="0.25">
      <c r="A37" s="28">
        <v>27</v>
      </c>
      <c r="B37" s="51" t="s">
        <v>12</v>
      </c>
      <c r="C37" s="47"/>
      <c r="D37" s="47"/>
      <c r="E37" s="47"/>
      <c r="F37" s="48"/>
      <c r="G37" s="36"/>
      <c r="H37" s="36"/>
      <c r="I37" s="43"/>
      <c r="J37" s="43"/>
      <c r="K37" s="38"/>
      <c r="L37" s="39"/>
      <c r="M37" s="40"/>
      <c r="N37" s="31" t="str">
        <f t="shared" si="0"/>
        <v/>
      </c>
      <c r="O37" s="31" t="str">
        <f t="shared" si="1"/>
        <v/>
      </c>
      <c r="P37" s="41" t="str">
        <f t="shared" si="2"/>
        <v/>
      </c>
      <c r="Q37" s="37"/>
      <c r="R37" s="43"/>
    </row>
    <row r="38" spans="1:18" x14ac:dyDescent="0.25">
      <c r="A38" s="28">
        <v>28</v>
      </c>
      <c r="B38" s="51" t="s">
        <v>12</v>
      </c>
      <c r="C38" s="34"/>
      <c r="D38" s="34"/>
      <c r="E38" s="34"/>
      <c r="F38" s="35"/>
      <c r="G38" s="36"/>
      <c r="H38" s="36"/>
      <c r="I38" s="37"/>
      <c r="J38" s="37"/>
      <c r="K38" s="38"/>
      <c r="L38" s="39"/>
      <c r="M38" s="40"/>
      <c r="N38" s="31" t="str">
        <f t="shared" si="0"/>
        <v/>
      </c>
      <c r="O38" s="31" t="str">
        <f t="shared" si="1"/>
        <v/>
      </c>
      <c r="P38" s="41" t="str">
        <f t="shared" si="2"/>
        <v/>
      </c>
      <c r="Q38" s="37"/>
      <c r="R38" s="43"/>
    </row>
    <row r="39" spans="1:18" x14ac:dyDescent="0.25">
      <c r="A39" s="28">
        <v>29</v>
      </c>
      <c r="B39" s="51" t="s">
        <v>12</v>
      </c>
      <c r="C39" s="34"/>
      <c r="D39" s="34"/>
      <c r="E39" s="34"/>
      <c r="F39" s="35"/>
      <c r="G39" s="36"/>
      <c r="H39" s="36"/>
      <c r="I39" s="37"/>
      <c r="J39" s="37"/>
      <c r="K39" s="38"/>
      <c r="L39" s="39"/>
      <c r="M39" s="40"/>
      <c r="N39" s="31" t="str">
        <f t="shared" si="0"/>
        <v/>
      </c>
      <c r="O39" s="31" t="str">
        <f t="shared" si="1"/>
        <v/>
      </c>
      <c r="P39" s="41" t="str">
        <f t="shared" si="2"/>
        <v/>
      </c>
      <c r="Q39" s="37"/>
      <c r="R39" s="43"/>
    </row>
    <row r="40" spans="1:18" x14ac:dyDescent="0.25">
      <c r="A40" s="28">
        <v>30</v>
      </c>
      <c r="B40" s="51" t="s">
        <v>12</v>
      </c>
      <c r="C40" s="34"/>
      <c r="D40" s="34"/>
      <c r="E40" s="34"/>
      <c r="F40" s="35"/>
      <c r="G40" s="36"/>
      <c r="H40" s="36"/>
      <c r="I40" s="37"/>
      <c r="J40" s="37"/>
      <c r="K40" s="38"/>
      <c r="L40" s="39"/>
      <c r="M40" s="40"/>
      <c r="N40" s="31" t="str">
        <f t="shared" si="0"/>
        <v/>
      </c>
      <c r="O40" s="31" t="str">
        <f t="shared" si="1"/>
        <v/>
      </c>
      <c r="P40" s="41" t="str">
        <f t="shared" si="2"/>
        <v/>
      </c>
      <c r="Q40" s="37"/>
      <c r="R40" s="43"/>
    </row>
    <row r="41" spans="1:18" x14ac:dyDescent="0.25">
      <c r="A41" s="28">
        <v>31</v>
      </c>
      <c r="B41" s="51" t="s">
        <v>12</v>
      </c>
      <c r="C41" s="34"/>
      <c r="D41" s="34"/>
      <c r="E41" s="34"/>
      <c r="F41" s="35"/>
      <c r="G41" s="36"/>
      <c r="H41" s="36"/>
      <c r="I41" s="37"/>
      <c r="J41" s="37"/>
      <c r="K41" s="38"/>
      <c r="L41" s="39"/>
      <c r="M41" s="40"/>
      <c r="N41" s="31" t="str">
        <f t="shared" si="0"/>
        <v/>
      </c>
      <c r="O41" s="31" t="str">
        <f t="shared" si="1"/>
        <v/>
      </c>
      <c r="P41" s="41" t="str">
        <f t="shared" si="2"/>
        <v/>
      </c>
      <c r="Q41" s="37"/>
      <c r="R41" s="43"/>
    </row>
    <row r="42" spans="1:18" x14ac:dyDescent="0.25">
      <c r="A42" s="28">
        <v>32</v>
      </c>
      <c r="B42" s="51" t="s">
        <v>12</v>
      </c>
      <c r="C42" s="34"/>
      <c r="D42" s="34"/>
      <c r="E42" s="34"/>
      <c r="F42" s="35"/>
      <c r="G42" s="36"/>
      <c r="H42" s="36"/>
      <c r="I42" s="37"/>
      <c r="J42" s="37"/>
      <c r="K42" s="38"/>
      <c r="L42" s="39"/>
      <c r="M42" s="40"/>
      <c r="N42" s="31" t="str">
        <f t="shared" si="0"/>
        <v/>
      </c>
      <c r="O42" s="31" t="str">
        <f t="shared" si="1"/>
        <v/>
      </c>
      <c r="P42" s="41" t="str">
        <f t="shared" si="2"/>
        <v/>
      </c>
      <c r="Q42" s="37"/>
      <c r="R42" s="43"/>
    </row>
    <row r="43" spans="1:18" x14ac:dyDescent="0.25">
      <c r="A43" s="28">
        <v>33</v>
      </c>
      <c r="B43" s="51" t="s">
        <v>12</v>
      </c>
      <c r="C43" s="34"/>
      <c r="D43" s="34"/>
      <c r="E43" s="34"/>
      <c r="F43" s="35"/>
      <c r="G43" s="42"/>
      <c r="H43" s="42"/>
      <c r="I43" s="37"/>
      <c r="J43" s="37"/>
      <c r="K43" s="38"/>
      <c r="L43" s="39"/>
      <c r="M43" s="40"/>
      <c r="N43" s="31" t="str">
        <f t="shared" ref="N43:N60" si="3">IF(M43="","",M43/$E$9)</f>
        <v/>
      </c>
      <c r="O43" s="31" t="str">
        <f t="shared" ref="O43:O60" si="4">IF(M43="","",M43/$K$9)</f>
        <v/>
      </c>
      <c r="P43" s="41" t="str">
        <f t="shared" si="2"/>
        <v/>
      </c>
      <c r="Q43" s="37"/>
      <c r="R43" s="43"/>
    </row>
    <row r="44" spans="1:18" x14ac:dyDescent="0.25">
      <c r="A44" s="28">
        <v>34</v>
      </c>
      <c r="B44" s="51" t="s">
        <v>12</v>
      </c>
      <c r="C44" s="34"/>
      <c r="D44" s="34"/>
      <c r="E44" s="34"/>
      <c r="F44" s="35"/>
      <c r="G44" s="36"/>
      <c r="H44" s="36"/>
      <c r="I44" s="37"/>
      <c r="J44" s="37"/>
      <c r="K44" s="38"/>
      <c r="L44" s="39"/>
      <c r="M44" s="40"/>
      <c r="N44" s="31" t="str">
        <f t="shared" si="3"/>
        <v/>
      </c>
      <c r="O44" s="31" t="str">
        <f t="shared" si="4"/>
        <v/>
      </c>
      <c r="P44" s="41" t="str">
        <f t="shared" si="2"/>
        <v/>
      </c>
      <c r="Q44" s="37"/>
      <c r="R44" s="43"/>
    </row>
    <row r="45" spans="1:18" x14ac:dyDescent="0.25">
      <c r="A45" s="28">
        <v>35</v>
      </c>
      <c r="B45" s="51" t="s">
        <v>12</v>
      </c>
      <c r="C45" s="34"/>
      <c r="D45" s="34"/>
      <c r="E45" s="34"/>
      <c r="F45" s="35"/>
      <c r="G45" s="42"/>
      <c r="H45" s="42"/>
      <c r="I45" s="37"/>
      <c r="J45" s="37"/>
      <c r="K45" s="38"/>
      <c r="L45" s="39"/>
      <c r="M45" s="40"/>
      <c r="N45" s="31" t="str">
        <f t="shared" si="3"/>
        <v/>
      </c>
      <c r="O45" s="31" t="str">
        <f t="shared" si="4"/>
        <v/>
      </c>
      <c r="P45" s="41" t="str">
        <f t="shared" si="2"/>
        <v/>
      </c>
      <c r="Q45" s="37"/>
      <c r="R45" s="43"/>
    </row>
    <row r="46" spans="1:18" x14ac:dyDescent="0.25">
      <c r="A46" s="28">
        <v>36</v>
      </c>
      <c r="B46" s="51" t="s">
        <v>12</v>
      </c>
      <c r="C46" s="34"/>
      <c r="D46" s="34"/>
      <c r="E46" s="34"/>
      <c r="F46" s="35"/>
      <c r="G46" s="36"/>
      <c r="H46" s="36"/>
      <c r="I46" s="37"/>
      <c r="J46" s="37"/>
      <c r="K46" s="38"/>
      <c r="L46" s="39"/>
      <c r="M46" s="40"/>
      <c r="N46" s="31" t="str">
        <f t="shared" si="3"/>
        <v/>
      </c>
      <c r="O46" s="31" t="str">
        <f t="shared" si="4"/>
        <v/>
      </c>
      <c r="P46" s="41" t="str">
        <f t="shared" si="2"/>
        <v/>
      </c>
      <c r="Q46" s="37"/>
      <c r="R46" s="43"/>
    </row>
    <row r="47" spans="1:18" x14ac:dyDescent="0.25">
      <c r="A47" s="28">
        <v>37</v>
      </c>
      <c r="B47" s="51" t="s">
        <v>12</v>
      </c>
      <c r="C47" s="34"/>
      <c r="D47" s="34"/>
      <c r="E47" s="34"/>
      <c r="F47" s="35"/>
      <c r="G47" s="42"/>
      <c r="H47" s="42"/>
      <c r="I47" s="37"/>
      <c r="J47" s="37"/>
      <c r="K47" s="38"/>
      <c r="L47" s="39"/>
      <c r="M47" s="40"/>
      <c r="N47" s="31" t="str">
        <f t="shared" si="3"/>
        <v/>
      </c>
      <c r="O47" s="31" t="str">
        <f t="shared" si="4"/>
        <v/>
      </c>
      <c r="P47" s="41" t="str">
        <f t="shared" si="2"/>
        <v/>
      </c>
      <c r="Q47" s="37"/>
      <c r="R47" s="43"/>
    </row>
    <row r="48" spans="1:18" x14ac:dyDescent="0.25">
      <c r="A48" s="28">
        <v>38</v>
      </c>
      <c r="B48" s="51" t="s">
        <v>12</v>
      </c>
      <c r="C48" s="34"/>
      <c r="D48" s="34"/>
      <c r="E48" s="34"/>
      <c r="F48" s="35"/>
      <c r="G48" s="36"/>
      <c r="H48" s="36"/>
      <c r="I48" s="37"/>
      <c r="J48" s="37"/>
      <c r="K48" s="38"/>
      <c r="L48" s="39"/>
      <c r="M48" s="40"/>
      <c r="N48" s="31" t="str">
        <f t="shared" si="3"/>
        <v/>
      </c>
      <c r="O48" s="31" t="str">
        <f t="shared" si="4"/>
        <v/>
      </c>
      <c r="P48" s="41" t="str">
        <f t="shared" si="2"/>
        <v/>
      </c>
      <c r="Q48" s="37"/>
      <c r="R48" s="43"/>
    </row>
    <row r="49" spans="1:18" x14ac:dyDescent="0.25">
      <c r="A49" s="28">
        <v>39</v>
      </c>
      <c r="B49" s="51" t="s">
        <v>12</v>
      </c>
      <c r="C49" s="34"/>
      <c r="D49" s="34"/>
      <c r="E49" s="34"/>
      <c r="F49" s="35"/>
      <c r="G49" s="42"/>
      <c r="H49" s="42"/>
      <c r="I49" s="37"/>
      <c r="J49" s="37"/>
      <c r="K49" s="38"/>
      <c r="L49" s="39"/>
      <c r="M49" s="40"/>
      <c r="N49" s="31" t="str">
        <f t="shared" si="3"/>
        <v/>
      </c>
      <c r="O49" s="31" t="str">
        <f t="shared" si="4"/>
        <v/>
      </c>
      <c r="P49" s="41" t="str">
        <f t="shared" si="2"/>
        <v/>
      </c>
      <c r="Q49" s="37"/>
      <c r="R49" s="43"/>
    </row>
    <row r="50" spans="1:18" x14ac:dyDescent="0.25">
      <c r="A50" s="28">
        <v>40</v>
      </c>
      <c r="B50" s="51" t="s">
        <v>12</v>
      </c>
      <c r="C50" s="34"/>
      <c r="D50" s="34"/>
      <c r="E50" s="34"/>
      <c r="F50" s="35"/>
      <c r="G50" s="36"/>
      <c r="H50" s="36"/>
      <c r="I50" s="37"/>
      <c r="J50" s="37"/>
      <c r="K50" s="38"/>
      <c r="L50" s="39"/>
      <c r="M50" s="40"/>
      <c r="N50" s="31" t="str">
        <f t="shared" si="3"/>
        <v/>
      </c>
      <c r="O50" s="31" t="str">
        <f t="shared" si="4"/>
        <v/>
      </c>
      <c r="P50" s="41" t="str">
        <f t="shared" si="2"/>
        <v/>
      </c>
      <c r="Q50" s="37"/>
      <c r="R50" s="43"/>
    </row>
    <row r="51" spans="1:18" x14ac:dyDescent="0.25">
      <c r="A51" s="28">
        <v>41</v>
      </c>
      <c r="B51" s="51" t="s">
        <v>12</v>
      </c>
      <c r="C51" s="34"/>
      <c r="D51" s="34"/>
      <c r="E51" s="34"/>
      <c r="F51" s="35"/>
      <c r="G51" s="42"/>
      <c r="H51" s="42"/>
      <c r="I51" s="37"/>
      <c r="J51" s="37"/>
      <c r="K51" s="38"/>
      <c r="L51" s="39"/>
      <c r="M51" s="40"/>
      <c r="N51" s="31" t="str">
        <f t="shared" si="3"/>
        <v/>
      </c>
      <c r="O51" s="31" t="str">
        <f t="shared" si="4"/>
        <v/>
      </c>
      <c r="P51" s="41" t="str">
        <f t="shared" si="2"/>
        <v/>
      </c>
      <c r="Q51" s="37"/>
      <c r="R51" s="43"/>
    </row>
    <row r="52" spans="1:18" x14ac:dyDescent="0.25">
      <c r="A52" s="28">
        <v>42</v>
      </c>
      <c r="B52" s="51" t="s">
        <v>12</v>
      </c>
      <c r="C52" s="34"/>
      <c r="D52" s="34"/>
      <c r="E52" s="34"/>
      <c r="F52" s="35"/>
      <c r="G52" s="36"/>
      <c r="H52" s="36"/>
      <c r="I52" s="37"/>
      <c r="J52" s="37"/>
      <c r="K52" s="38"/>
      <c r="L52" s="39"/>
      <c r="M52" s="40"/>
      <c r="N52" s="31" t="str">
        <f t="shared" si="3"/>
        <v/>
      </c>
      <c r="O52" s="31" t="str">
        <f t="shared" si="4"/>
        <v/>
      </c>
      <c r="P52" s="41" t="str">
        <f t="shared" si="2"/>
        <v/>
      </c>
      <c r="Q52" s="37"/>
      <c r="R52" s="43"/>
    </row>
    <row r="53" spans="1:18" x14ac:dyDescent="0.25">
      <c r="A53" s="28">
        <v>43</v>
      </c>
      <c r="B53" s="51" t="s">
        <v>12</v>
      </c>
      <c r="C53" s="34"/>
      <c r="D53" s="34"/>
      <c r="E53" s="34"/>
      <c r="F53" s="35"/>
      <c r="G53" s="42"/>
      <c r="H53" s="42"/>
      <c r="I53" s="37"/>
      <c r="J53" s="37"/>
      <c r="K53" s="38"/>
      <c r="L53" s="39"/>
      <c r="M53" s="40"/>
      <c r="N53" s="31" t="str">
        <f t="shared" si="3"/>
        <v/>
      </c>
      <c r="O53" s="31" t="str">
        <f t="shared" si="4"/>
        <v/>
      </c>
      <c r="P53" s="41" t="str">
        <f t="shared" si="2"/>
        <v/>
      </c>
      <c r="Q53" s="37"/>
      <c r="R53" s="43"/>
    </row>
    <row r="54" spans="1:18" x14ac:dyDescent="0.25">
      <c r="A54" s="28">
        <v>44</v>
      </c>
      <c r="B54" s="51" t="s">
        <v>12</v>
      </c>
      <c r="C54" s="34"/>
      <c r="D54" s="34"/>
      <c r="E54" s="34"/>
      <c r="F54" s="35"/>
      <c r="G54" s="36"/>
      <c r="H54" s="36"/>
      <c r="I54" s="37"/>
      <c r="J54" s="37"/>
      <c r="K54" s="38"/>
      <c r="L54" s="39"/>
      <c r="M54" s="40"/>
      <c r="N54" s="31" t="str">
        <f t="shared" si="3"/>
        <v/>
      </c>
      <c r="O54" s="31" t="str">
        <f t="shared" si="4"/>
        <v/>
      </c>
      <c r="P54" s="41" t="str">
        <f t="shared" si="2"/>
        <v/>
      </c>
      <c r="Q54" s="37"/>
      <c r="R54" s="43"/>
    </row>
    <row r="55" spans="1:18" x14ac:dyDescent="0.25">
      <c r="A55" s="28">
        <v>45</v>
      </c>
      <c r="B55" s="51" t="s">
        <v>12</v>
      </c>
      <c r="C55" s="34"/>
      <c r="D55" s="34"/>
      <c r="E55" s="34"/>
      <c r="F55" s="35"/>
      <c r="G55" s="42"/>
      <c r="H55" s="42"/>
      <c r="I55" s="37"/>
      <c r="J55" s="37"/>
      <c r="K55" s="38"/>
      <c r="L55" s="39"/>
      <c r="M55" s="40"/>
      <c r="N55" s="31" t="str">
        <f t="shared" si="3"/>
        <v/>
      </c>
      <c r="O55" s="31" t="str">
        <f t="shared" si="4"/>
        <v/>
      </c>
      <c r="P55" s="41" t="str">
        <f t="shared" si="2"/>
        <v/>
      </c>
      <c r="Q55" s="37"/>
      <c r="R55" s="43"/>
    </row>
    <row r="56" spans="1:18" x14ac:dyDescent="0.25">
      <c r="A56" s="28">
        <v>46</v>
      </c>
      <c r="B56" s="51" t="s">
        <v>12</v>
      </c>
      <c r="C56" s="34"/>
      <c r="D56" s="34"/>
      <c r="E56" s="34"/>
      <c r="F56" s="35"/>
      <c r="G56" s="36"/>
      <c r="H56" s="36"/>
      <c r="I56" s="37"/>
      <c r="J56" s="37"/>
      <c r="K56" s="38"/>
      <c r="L56" s="39"/>
      <c r="M56" s="40"/>
      <c r="N56" s="31" t="str">
        <f t="shared" si="3"/>
        <v/>
      </c>
      <c r="O56" s="31" t="str">
        <f t="shared" si="4"/>
        <v/>
      </c>
      <c r="P56" s="41" t="str">
        <f t="shared" si="2"/>
        <v/>
      </c>
      <c r="Q56" s="37"/>
      <c r="R56" s="43"/>
    </row>
    <row r="57" spans="1:18" x14ac:dyDescent="0.25">
      <c r="A57" s="28">
        <v>47</v>
      </c>
      <c r="B57" s="51" t="s">
        <v>12</v>
      </c>
      <c r="C57" s="34"/>
      <c r="D57" s="34"/>
      <c r="E57" s="34"/>
      <c r="F57" s="35"/>
      <c r="G57" s="42"/>
      <c r="H57" s="42"/>
      <c r="I57" s="37"/>
      <c r="J57" s="37"/>
      <c r="K57" s="38"/>
      <c r="L57" s="39"/>
      <c r="M57" s="40"/>
      <c r="N57" s="31" t="str">
        <f t="shared" si="3"/>
        <v/>
      </c>
      <c r="O57" s="31" t="str">
        <f t="shared" si="4"/>
        <v/>
      </c>
      <c r="P57" s="41" t="str">
        <f t="shared" si="2"/>
        <v/>
      </c>
      <c r="Q57" s="37"/>
      <c r="R57" s="43"/>
    </row>
    <row r="58" spans="1:18" x14ac:dyDescent="0.25">
      <c r="A58" s="28">
        <v>48</v>
      </c>
      <c r="B58" s="51" t="s">
        <v>12</v>
      </c>
      <c r="C58" s="34"/>
      <c r="D58" s="34"/>
      <c r="E58" s="34"/>
      <c r="F58" s="35"/>
      <c r="G58" s="36"/>
      <c r="H58" s="36"/>
      <c r="I58" s="37"/>
      <c r="J58" s="37"/>
      <c r="K58" s="38"/>
      <c r="L58" s="39"/>
      <c r="M58" s="40"/>
      <c r="N58" s="31" t="str">
        <f t="shared" si="3"/>
        <v/>
      </c>
      <c r="O58" s="31" t="str">
        <f t="shared" si="4"/>
        <v/>
      </c>
      <c r="P58" s="41" t="str">
        <f t="shared" si="2"/>
        <v/>
      </c>
      <c r="Q58" s="37"/>
      <c r="R58" s="43"/>
    </row>
    <row r="59" spans="1:18" x14ac:dyDescent="0.25">
      <c r="A59" s="28">
        <v>49</v>
      </c>
      <c r="B59" s="51" t="s">
        <v>12</v>
      </c>
      <c r="C59" s="34"/>
      <c r="D59" s="34"/>
      <c r="E59" s="34"/>
      <c r="F59" s="35"/>
      <c r="G59" s="42"/>
      <c r="H59" s="42"/>
      <c r="I59" s="37"/>
      <c r="J59" s="37"/>
      <c r="K59" s="38"/>
      <c r="L59" s="39"/>
      <c r="M59" s="40"/>
      <c r="N59" s="31" t="str">
        <f t="shared" si="3"/>
        <v/>
      </c>
      <c r="O59" s="31" t="str">
        <f t="shared" si="4"/>
        <v/>
      </c>
      <c r="P59" s="41" t="str">
        <f t="shared" si="2"/>
        <v/>
      </c>
      <c r="Q59" s="37"/>
      <c r="R59" s="43"/>
    </row>
    <row r="60" spans="1:18" x14ac:dyDescent="0.25">
      <c r="A60" s="28">
        <v>50</v>
      </c>
      <c r="B60" s="51" t="s">
        <v>12</v>
      </c>
      <c r="C60" s="34"/>
      <c r="D60" s="34"/>
      <c r="E60" s="34"/>
      <c r="F60" s="35"/>
      <c r="G60" s="36"/>
      <c r="H60" s="36"/>
      <c r="I60" s="37"/>
      <c r="J60" s="37"/>
      <c r="K60" s="38"/>
      <c r="L60" s="39"/>
      <c r="M60" s="40"/>
      <c r="N60" s="31" t="str">
        <f t="shared" si="3"/>
        <v/>
      </c>
      <c r="O60" s="31" t="str">
        <f t="shared" si="4"/>
        <v/>
      </c>
      <c r="P60" s="41" t="str">
        <f>IF(M60="","",IF($K$9=M60,$L$9,IF(M60&gt;=$H$9,"призер","участник")))</f>
        <v/>
      </c>
      <c r="Q60" s="37"/>
      <c r="R60" s="43"/>
    </row>
    <row r="62" spans="1:18" x14ac:dyDescent="0.25">
      <c r="B62" s="33" t="s">
        <v>23</v>
      </c>
    </row>
  </sheetData>
  <protectedRanges>
    <protectedRange sqref="N11:N60" name="Диапазон1_3_1"/>
    <protectedRange sqref="O11:O60" name="Диапазон1_1_1_1"/>
    <protectedRange sqref="P11:P60" name="Диапазон1_2_1_1_1"/>
  </protectedRanges>
  <autoFilter ref="A10:R10"/>
  <mergeCells count="3">
    <mergeCell ref="A1:R1"/>
    <mergeCell ref="C9:D9"/>
    <mergeCell ref="C2:P2"/>
  </mergeCells>
  <conditionalFormatting sqref="C4">
    <cfRule type="expression" dxfId="27" priority="4" stopIfTrue="1">
      <formula>ISBLANK(C4)</formula>
    </cfRule>
  </conditionalFormatting>
  <conditionalFormatting sqref="C5">
    <cfRule type="expression" dxfId="26" priority="3" stopIfTrue="1">
      <formula>ISBLANK(C5)</formula>
    </cfRule>
  </conditionalFormatting>
  <conditionalFormatting sqref="C8">
    <cfRule type="expression" dxfId="25" priority="2" stopIfTrue="1">
      <formula>ISBLANK(C8)</formula>
    </cfRule>
  </conditionalFormatting>
  <conditionalFormatting sqref="E9">
    <cfRule type="expression" dxfId="24" priority="1" stopIfTrue="1">
      <formula>ISBLANK(E9)</formula>
    </cfRule>
  </conditionalFormatting>
  <dataValidations count="1">
    <dataValidation allowBlank="1" showInputMessage="1" showErrorMessage="1" sqref="C4:C8 A4:A8 E9 F4:F8 E6:E7 C11:F11 B10:F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topLeftCell="A8" zoomScaleNormal="100" workbookViewId="0">
      <selection activeCell="J25" sqref="J25"/>
    </sheetView>
  </sheetViews>
  <sheetFormatPr defaultColWidth="9.140625" defaultRowHeight="15" x14ac:dyDescent="0.25"/>
  <cols>
    <col min="1" max="1" width="4.5703125" style="10" customWidth="1"/>
    <col min="2" max="2" width="19.5703125" style="10" customWidth="1"/>
    <col min="3" max="4" width="16.5703125" style="10" customWidth="1"/>
    <col min="5" max="5" width="14.42578125" style="10" customWidth="1"/>
    <col min="6" max="6" width="12.5703125" style="10" customWidth="1"/>
    <col min="7" max="7" width="14.140625" style="10" bestFit="1" customWidth="1"/>
    <col min="8" max="8" width="15.28515625" style="10" customWidth="1"/>
    <col min="9" max="9" width="18.5703125" style="10" customWidth="1"/>
    <col min="10" max="10" width="21" style="10" customWidth="1"/>
    <col min="11" max="12" width="13.85546875" style="10" customWidth="1"/>
    <col min="13" max="13" width="10.7109375" style="10" customWidth="1"/>
    <col min="14" max="15" width="8.42578125" style="10" customWidth="1"/>
    <col min="16" max="16" width="13" style="10" customWidth="1"/>
    <col min="17" max="17" width="43.140625" style="10" bestFit="1" customWidth="1"/>
    <col min="18" max="18" width="12.85546875" style="10" customWidth="1"/>
    <col min="19" max="16384" width="9.140625" style="10"/>
  </cols>
  <sheetData>
    <row r="1" spans="1:2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1" ht="32.25" customHeight="1" x14ac:dyDescent="0.25">
      <c r="B2" s="11"/>
      <c r="C2" s="63" t="s">
        <v>46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2" t="s">
        <v>32</v>
      </c>
      <c r="R2" s="13">
        <f>COUNTA(M11:M20)</f>
        <v>10</v>
      </c>
    </row>
    <row r="3" spans="1:21" x14ac:dyDescent="0.25">
      <c r="B3" s="11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  <c r="O3" s="53"/>
      <c r="P3" s="53"/>
      <c r="Q3" s="12"/>
      <c r="R3" s="13"/>
    </row>
    <row r="4" spans="1:21" x14ac:dyDescent="0.25">
      <c r="A4" s="49" t="s">
        <v>0</v>
      </c>
      <c r="B4" s="15"/>
      <c r="C4" s="49" t="s">
        <v>47</v>
      </c>
      <c r="E4" s="16" t="s">
        <v>21</v>
      </c>
      <c r="F4" s="17"/>
      <c r="Q4" s="18" t="s">
        <v>33</v>
      </c>
      <c r="R4" s="19">
        <f>COUNTIF(P11:P20,"победитель")</f>
        <v>2</v>
      </c>
    </row>
    <row r="5" spans="1:21" x14ac:dyDescent="0.25">
      <c r="A5" s="49" t="s">
        <v>37</v>
      </c>
      <c r="B5" s="15"/>
      <c r="C5" s="49" t="s">
        <v>12</v>
      </c>
      <c r="E5" s="16" t="s">
        <v>22</v>
      </c>
      <c r="F5" s="17"/>
      <c r="Q5" s="18" t="s">
        <v>34</v>
      </c>
      <c r="R5" s="13">
        <f>COUNTIF(P11:P20,"призер")</f>
        <v>0</v>
      </c>
    </row>
    <row r="6" spans="1:21" x14ac:dyDescent="0.25">
      <c r="A6" s="49" t="s">
        <v>1</v>
      </c>
      <c r="B6" s="15"/>
      <c r="C6" s="49" t="s">
        <v>41</v>
      </c>
      <c r="E6" s="17"/>
      <c r="F6" s="17"/>
      <c r="Q6" s="18" t="s">
        <v>35</v>
      </c>
      <c r="R6" s="13">
        <f>COUNTIF(P11:P20,"участник")</f>
        <v>8</v>
      </c>
    </row>
    <row r="7" spans="1:21" x14ac:dyDescent="0.25">
      <c r="A7" s="49" t="s">
        <v>5</v>
      </c>
      <c r="B7" s="15"/>
      <c r="C7" s="49">
        <v>6</v>
      </c>
      <c r="E7" s="17"/>
      <c r="F7" s="17"/>
      <c r="P7" s="20"/>
      <c r="Q7" s="18" t="s">
        <v>25</v>
      </c>
      <c r="R7" s="21">
        <v>0.45</v>
      </c>
    </row>
    <row r="8" spans="1:21" x14ac:dyDescent="0.25">
      <c r="A8" s="49" t="s">
        <v>7</v>
      </c>
      <c r="B8" s="15"/>
      <c r="C8" s="50">
        <v>45925</v>
      </c>
      <c r="F8" s="17"/>
      <c r="Q8" s="22" t="s">
        <v>31</v>
      </c>
      <c r="R8" s="21">
        <f>(R4+R5)/R2</f>
        <v>0.2</v>
      </c>
    </row>
    <row r="9" spans="1:21" x14ac:dyDescent="0.25">
      <c r="C9" s="64" t="s">
        <v>24</v>
      </c>
      <c r="D9" s="64"/>
      <c r="E9" s="14">
        <v>80</v>
      </c>
      <c r="G9" s="18" t="s">
        <v>45</v>
      </c>
      <c r="H9" s="56">
        <f>E9/2</f>
        <v>40</v>
      </c>
      <c r="J9" s="23" t="s">
        <v>13</v>
      </c>
      <c r="K9" s="24">
        <f>MAX(M11:M20)</f>
        <v>35</v>
      </c>
      <c r="L9" s="25" t="str">
        <f>IF(K9*100/E9&gt;=50,"победитель","участник")</f>
        <v>участник</v>
      </c>
      <c r="P9" s="26">
        <f>R8-45%</f>
        <v>-0.25</v>
      </c>
      <c r="Q9" s="18" t="s">
        <v>26</v>
      </c>
      <c r="R9" s="27">
        <f>IF((R2*P9)&gt;0,(R2*P9),0)</f>
        <v>0</v>
      </c>
    </row>
    <row r="10" spans="1:21" ht="90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9</v>
      </c>
      <c r="G10" s="9" t="s">
        <v>18</v>
      </c>
      <c r="H10" s="55" t="s">
        <v>40</v>
      </c>
      <c r="I10" s="9" t="s">
        <v>39</v>
      </c>
      <c r="J10" s="9" t="s">
        <v>10</v>
      </c>
      <c r="K10" s="9" t="s">
        <v>19</v>
      </c>
      <c r="L10" s="29" t="s">
        <v>16</v>
      </c>
      <c r="M10" s="9" t="s">
        <v>20</v>
      </c>
      <c r="N10" s="9" t="s">
        <v>14</v>
      </c>
      <c r="O10" s="9" t="s">
        <v>15</v>
      </c>
      <c r="P10" s="9" t="s">
        <v>17</v>
      </c>
      <c r="Q10" s="9" t="s">
        <v>11</v>
      </c>
      <c r="R10" s="9" t="s">
        <v>38</v>
      </c>
      <c r="S10" s="30"/>
      <c r="T10" s="30"/>
      <c r="U10" s="30"/>
    </row>
    <row r="11" spans="1:21" s="32" customFormat="1" ht="12.95" customHeight="1" x14ac:dyDescent="0.2">
      <c r="A11" s="28">
        <v>1</v>
      </c>
      <c r="B11" s="51" t="s">
        <v>12</v>
      </c>
      <c r="C11" s="34" t="s">
        <v>61</v>
      </c>
      <c r="D11" s="34" t="s">
        <v>62</v>
      </c>
      <c r="E11" s="34" t="s">
        <v>63</v>
      </c>
      <c r="F11" s="58"/>
      <c r="G11" s="36"/>
      <c r="H11" s="36"/>
      <c r="I11" s="36"/>
      <c r="J11" s="37" t="s">
        <v>72</v>
      </c>
      <c r="K11" s="38" t="s">
        <v>51</v>
      </c>
      <c r="L11" s="51"/>
      <c r="M11" s="40">
        <v>35</v>
      </c>
      <c r="N11" s="31">
        <f t="shared" ref="N11:N20" si="0">IF(M11="","",M11/$E$9)</f>
        <v>0.4375</v>
      </c>
      <c r="O11" s="31">
        <f t="shared" ref="O11:O20" si="1">IF(M11="","",M11/$K$9)</f>
        <v>1</v>
      </c>
      <c r="P11" s="41" t="s">
        <v>122</v>
      </c>
      <c r="Q11" s="37" t="s">
        <v>73</v>
      </c>
      <c r="R11" s="43" t="s">
        <v>72</v>
      </c>
    </row>
    <row r="12" spans="1:21" s="32" customFormat="1" ht="12.95" customHeight="1" x14ac:dyDescent="0.2">
      <c r="A12" s="28">
        <v>2</v>
      </c>
      <c r="B12" s="51" t="s">
        <v>12</v>
      </c>
      <c r="C12" s="34" t="s">
        <v>114</v>
      </c>
      <c r="D12" s="34" t="s">
        <v>115</v>
      </c>
      <c r="E12" s="34" t="s">
        <v>121</v>
      </c>
      <c r="F12" s="58"/>
      <c r="G12" s="36"/>
      <c r="H12" s="36"/>
      <c r="I12" s="36"/>
      <c r="J12" s="37" t="s">
        <v>72</v>
      </c>
      <c r="K12" s="38" t="s">
        <v>51</v>
      </c>
      <c r="L12" s="39"/>
      <c r="M12" s="40">
        <v>35</v>
      </c>
      <c r="N12" s="31">
        <f t="shared" si="0"/>
        <v>0.4375</v>
      </c>
      <c r="O12" s="31">
        <f t="shared" si="1"/>
        <v>1</v>
      </c>
      <c r="P12" s="41" t="s">
        <v>122</v>
      </c>
      <c r="Q12" s="37" t="s">
        <v>73</v>
      </c>
      <c r="R12" s="43" t="s">
        <v>72</v>
      </c>
    </row>
    <row r="13" spans="1:21" x14ac:dyDescent="0.25">
      <c r="A13" s="28">
        <v>3</v>
      </c>
      <c r="B13" s="51" t="s">
        <v>12</v>
      </c>
      <c r="C13" s="34" t="s">
        <v>58</v>
      </c>
      <c r="D13" s="34" t="s">
        <v>59</v>
      </c>
      <c r="E13" s="34" t="s">
        <v>60</v>
      </c>
      <c r="F13" s="58"/>
      <c r="G13" s="36"/>
      <c r="H13" s="36"/>
      <c r="I13" s="36"/>
      <c r="J13" s="37" t="s">
        <v>72</v>
      </c>
      <c r="K13" s="38" t="s">
        <v>51</v>
      </c>
      <c r="L13" s="51"/>
      <c r="M13" s="40">
        <v>32</v>
      </c>
      <c r="N13" s="31">
        <f t="shared" si="0"/>
        <v>0.4</v>
      </c>
      <c r="O13" s="31">
        <f t="shared" si="1"/>
        <v>0.91428571428571426</v>
      </c>
      <c r="P13" s="41" t="str">
        <f t="shared" ref="P13:P20" si="2">IF(M13="","",IF($K$9=M13,$L$9,IF(M13&gt;=$H$9,"призер","участник")))</f>
        <v>участник</v>
      </c>
      <c r="Q13" s="37" t="s">
        <v>73</v>
      </c>
      <c r="R13" s="43" t="s">
        <v>72</v>
      </c>
    </row>
    <row r="14" spans="1:21" x14ac:dyDescent="0.25">
      <c r="A14" s="28">
        <v>4</v>
      </c>
      <c r="B14" s="51" t="s">
        <v>12</v>
      </c>
      <c r="C14" s="34" t="s">
        <v>112</v>
      </c>
      <c r="D14" s="34" t="s">
        <v>113</v>
      </c>
      <c r="E14" s="34" t="s">
        <v>120</v>
      </c>
      <c r="F14" s="58"/>
      <c r="G14" s="36"/>
      <c r="H14" s="36"/>
      <c r="I14" s="36"/>
      <c r="J14" s="37" t="s">
        <v>72</v>
      </c>
      <c r="K14" s="38" t="s">
        <v>51</v>
      </c>
      <c r="L14" s="39"/>
      <c r="M14" s="40">
        <v>31</v>
      </c>
      <c r="N14" s="31">
        <f t="shared" si="0"/>
        <v>0.38750000000000001</v>
      </c>
      <c r="O14" s="31">
        <f t="shared" si="1"/>
        <v>0.88571428571428568</v>
      </c>
      <c r="P14" s="41" t="str">
        <f t="shared" si="2"/>
        <v>участник</v>
      </c>
      <c r="Q14" s="37" t="s">
        <v>73</v>
      </c>
      <c r="R14" s="43" t="s">
        <v>72</v>
      </c>
    </row>
    <row r="15" spans="1:21" x14ac:dyDescent="0.25">
      <c r="A15" s="28">
        <v>5</v>
      </c>
      <c r="B15" s="51" t="s">
        <v>12</v>
      </c>
      <c r="C15" s="34" t="s">
        <v>66</v>
      </c>
      <c r="D15" s="34" t="s">
        <v>67</v>
      </c>
      <c r="E15" s="34" t="s">
        <v>68</v>
      </c>
      <c r="F15" s="58"/>
      <c r="G15" s="36"/>
      <c r="H15" s="36"/>
      <c r="I15" s="36"/>
      <c r="J15" s="37" t="s">
        <v>72</v>
      </c>
      <c r="K15" s="38" t="s">
        <v>51</v>
      </c>
      <c r="L15" s="51"/>
      <c r="M15" s="40">
        <v>27</v>
      </c>
      <c r="N15" s="31">
        <f t="shared" si="0"/>
        <v>0.33750000000000002</v>
      </c>
      <c r="O15" s="31">
        <f t="shared" si="1"/>
        <v>0.77142857142857146</v>
      </c>
      <c r="P15" s="41" t="str">
        <f t="shared" si="2"/>
        <v>участник</v>
      </c>
      <c r="Q15" s="37" t="s">
        <v>73</v>
      </c>
      <c r="R15" s="43" t="s">
        <v>72</v>
      </c>
    </row>
    <row r="16" spans="1:21" x14ac:dyDescent="0.25">
      <c r="A16" s="28">
        <v>6</v>
      </c>
      <c r="B16" s="51" t="s">
        <v>12</v>
      </c>
      <c r="C16" s="34" t="s">
        <v>69</v>
      </c>
      <c r="D16" s="34" t="s">
        <v>70</v>
      </c>
      <c r="E16" s="34" t="s">
        <v>71</v>
      </c>
      <c r="F16" s="58"/>
      <c r="G16" s="36"/>
      <c r="H16" s="36"/>
      <c r="I16" s="36"/>
      <c r="J16" s="37" t="s">
        <v>72</v>
      </c>
      <c r="K16" s="38" t="s">
        <v>51</v>
      </c>
      <c r="L16" s="51"/>
      <c r="M16" s="40">
        <v>20</v>
      </c>
      <c r="N16" s="31">
        <f t="shared" si="0"/>
        <v>0.25</v>
      </c>
      <c r="O16" s="31">
        <f t="shared" si="1"/>
        <v>0.5714285714285714</v>
      </c>
      <c r="P16" s="41" t="str">
        <f t="shared" si="2"/>
        <v>участник</v>
      </c>
      <c r="Q16" s="37" t="s">
        <v>73</v>
      </c>
      <c r="R16" s="43" t="s">
        <v>72</v>
      </c>
    </row>
    <row r="17" spans="1:18" x14ac:dyDescent="0.25">
      <c r="A17" s="28">
        <v>7</v>
      </c>
      <c r="B17" s="51" t="s">
        <v>12</v>
      </c>
      <c r="C17" s="34" t="s">
        <v>55</v>
      </c>
      <c r="D17" s="34" t="s">
        <v>56</v>
      </c>
      <c r="E17" s="34" t="s">
        <v>57</v>
      </c>
      <c r="F17" s="58"/>
      <c r="G17" s="36"/>
      <c r="H17" s="36"/>
      <c r="I17" s="36"/>
      <c r="J17" s="37" t="s">
        <v>72</v>
      </c>
      <c r="K17" s="38" t="s">
        <v>51</v>
      </c>
      <c r="L17" s="51"/>
      <c r="M17" s="40">
        <v>19</v>
      </c>
      <c r="N17" s="31">
        <f t="shared" si="0"/>
        <v>0.23749999999999999</v>
      </c>
      <c r="O17" s="31">
        <f t="shared" si="1"/>
        <v>0.54285714285714282</v>
      </c>
      <c r="P17" s="41" t="str">
        <f t="shared" si="2"/>
        <v>участник</v>
      </c>
      <c r="Q17" s="37" t="s">
        <v>73</v>
      </c>
      <c r="R17" s="43" t="s">
        <v>72</v>
      </c>
    </row>
    <row r="18" spans="1:18" x14ac:dyDescent="0.25">
      <c r="A18" s="28">
        <v>8</v>
      </c>
      <c r="B18" s="51" t="s">
        <v>12</v>
      </c>
      <c r="C18" s="34" t="s">
        <v>64</v>
      </c>
      <c r="D18" s="34" t="s">
        <v>65</v>
      </c>
      <c r="E18" s="34" t="s">
        <v>60</v>
      </c>
      <c r="F18" s="58"/>
      <c r="G18" s="36"/>
      <c r="H18" s="36"/>
      <c r="I18" s="36"/>
      <c r="J18" s="37" t="s">
        <v>72</v>
      </c>
      <c r="K18" s="38" t="s">
        <v>51</v>
      </c>
      <c r="L18" s="51"/>
      <c r="M18" s="40">
        <v>17</v>
      </c>
      <c r="N18" s="31">
        <f t="shared" si="0"/>
        <v>0.21249999999999999</v>
      </c>
      <c r="O18" s="31">
        <f t="shared" si="1"/>
        <v>0.48571428571428571</v>
      </c>
      <c r="P18" s="41" t="str">
        <f t="shared" si="2"/>
        <v>участник</v>
      </c>
      <c r="Q18" s="37" t="s">
        <v>73</v>
      </c>
      <c r="R18" s="43" t="s">
        <v>72</v>
      </c>
    </row>
    <row r="19" spans="1:18" ht="13.5" customHeight="1" x14ac:dyDescent="0.25">
      <c r="A19" s="28">
        <v>9</v>
      </c>
      <c r="B19" s="51" t="s">
        <v>12</v>
      </c>
      <c r="C19" s="34" t="s">
        <v>48</v>
      </c>
      <c r="D19" s="34" t="s">
        <v>50</v>
      </c>
      <c r="E19" s="34" t="s">
        <v>49</v>
      </c>
      <c r="F19" s="58"/>
      <c r="G19" s="36"/>
      <c r="H19" s="36"/>
      <c r="I19" s="36"/>
      <c r="J19" s="37" t="s">
        <v>72</v>
      </c>
      <c r="K19" s="38" t="s">
        <v>51</v>
      </c>
      <c r="L19" s="59"/>
      <c r="M19" s="40">
        <v>14</v>
      </c>
      <c r="N19" s="31">
        <f t="shared" si="0"/>
        <v>0.17499999999999999</v>
      </c>
      <c r="O19" s="31">
        <f t="shared" si="1"/>
        <v>0.4</v>
      </c>
      <c r="P19" s="41" t="str">
        <f t="shared" si="2"/>
        <v>участник</v>
      </c>
      <c r="Q19" s="37" t="s">
        <v>73</v>
      </c>
      <c r="R19" s="43" t="s">
        <v>72</v>
      </c>
    </row>
    <row r="20" spans="1:18" x14ac:dyDescent="0.25">
      <c r="A20" s="28">
        <v>19</v>
      </c>
      <c r="B20" s="51" t="s">
        <v>12</v>
      </c>
      <c r="C20" s="34" t="s">
        <v>52</v>
      </c>
      <c r="D20" s="34" t="s">
        <v>53</v>
      </c>
      <c r="E20" s="34" t="s">
        <v>54</v>
      </c>
      <c r="F20" s="58"/>
      <c r="G20" s="36"/>
      <c r="H20" s="36"/>
      <c r="I20" s="36"/>
      <c r="J20" s="37" t="s">
        <v>72</v>
      </c>
      <c r="K20" s="38" t="s">
        <v>51</v>
      </c>
      <c r="L20" s="51"/>
      <c r="M20" s="40">
        <v>12</v>
      </c>
      <c r="N20" s="31">
        <f t="shared" si="0"/>
        <v>0.15</v>
      </c>
      <c r="O20" s="31">
        <f t="shared" si="1"/>
        <v>0.34285714285714286</v>
      </c>
      <c r="P20" s="41" t="str">
        <f t="shared" si="2"/>
        <v>участник</v>
      </c>
      <c r="Q20" s="37" t="s">
        <v>73</v>
      </c>
      <c r="R20" s="43" t="s">
        <v>72</v>
      </c>
    </row>
    <row r="22" spans="1:18" x14ac:dyDescent="0.25">
      <c r="B22" s="33" t="s">
        <v>23</v>
      </c>
    </row>
  </sheetData>
  <protectedRanges>
    <protectedRange sqref="N11:N20" name="Диапазон1_3_1"/>
    <protectedRange sqref="O11:O20" name="Диапазон1_1_1_1"/>
    <protectedRange sqref="P11:P20" name="Диапазон1_2_1_1_1"/>
  </protectedRanges>
  <autoFilter ref="A10:R10"/>
  <sortState ref="A11:R59">
    <sortCondition descending="1" ref="M11"/>
  </sortState>
  <mergeCells count="3">
    <mergeCell ref="A1:R1"/>
    <mergeCell ref="C9:D9"/>
    <mergeCell ref="C2:P2"/>
  </mergeCells>
  <conditionalFormatting sqref="C4">
    <cfRule type="expression" dxfId="23" priority="4" stopIfTrue="1">
      <formula>ISBLANK(C4)</formula>
    </cfRule>
  </conditionalFormatting>
  <conditionalFormatting sqref="C5">
    <cfRule type="expression" dxfId="22" priority="3" stopIfTrue="1">
      <formula>ISBLANK(C5)</formula>
    </cfRule>
  </conditionalFormatting>
  <conditionalFormatting sqref="C8">
    <cfRule type="expression" dxfId="21" priority="2" stopIfTrue="1">
      <formula>ISBLANK(C8)</formula>
    </cfRule>
  </conditionalFormatting>
  <conditionalFormatting sqref="E9">
    <cfRule type="expression" dxfId="20" priority="1" stopIfTrue="1">
      <formula>ISBLANK(E9)</formula>
    </cfRule>
  </conditionalFormatting>
  <dataValidations count="1">
    <dataValidation allowBlank="1" showInputMessage="1" showErrorMessage="1" sqref="C4:C8 A4:A8 E9 F4:F8 E6:E7 B10:F10 C11:E11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topLeftCell="A10" zoomScaleNormal="100" workbookViewId="0">
      <selection activeCell="L11" sqref="L11:L15"/>
    </sheetView>
  </sheetViews>
  <sheetFormatPr defaultColWidth="9.140625" defaultRowHeight="15" x14ac:dyDescent="0.25"/>
  <cols>
    <col min="1" max="1" width="4.5703125" style="10" customWidth="1"/>
    <col min="2" max="2" width="19.5703125" style="10" customWidth="1"/>
    <col min="3" max="4" width="16.5703125" style="10" customWidth="1"/>
    <col min="5" max="5" width="14.42578125" style="10" customWidth="1"/>
    <col min="6" max="6" width="12.5703125" style="10" customWidth="1"/>
    <col min="7" max="7" width="14.140625" style="10" bestFit="1" customWidth="1"/>
    <col min="8" max="8" width="15.28515625" style="10" customWidth="1"/>
    <col min="9" max="9" width="18.5703125" style="10" customWidth="1"/>
    <col min="10" max="10" width="21" style="10" customWidth="1"/>
    <col min="11" max="12" width="13.85546875" style="10" customWidth="1"/>
    <col min="13" max="13" width="10.7109375" style="10" customWidth="1"/>
    <col min="14" max="15" width="8.42578125" style="10" customWidth="1"/>
    <col min="16" max="16" width="13" style="10" customWidth="1"/>
    <col min="17" max="17" width="43.140625" style="10" bestFit="1" customWidth="1"/>
    <col min="18" max="18" width="12.85546875" style="10" customWidth="1"/>
    <col min="19" max="16384" width="9.140625" style="10"/>
  </cols>
  <sheetData>
    <row r="1" spans="1:2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1" ht="32.25" customHeight="1" x14ac:dyDescent="0.25">
      <c r="B2" s="11"/>
      <c r="C2" s="63" t="s">
        <v>111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2" t="s">
        <v>32</v>
      </c>
      <c r="R2" s="13">
        <f>COUNTA(M11:M15)</f>
        <v>5</v>
      </c>
    </row>
    <row r="3" spans="1:21" x14ac:dyDescent="0.25">
      <c r="B3" s="11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  <c r="O3" s="53"/>
      <c r="P3" s="53"/>
      <c r="Q3" s="12"/>
      <c r="R3" s="13"/>
    </row>
    <row r="4" spans="1:21" x14ac:dyDescent="0.25">
      <c r="A4" s="49" t="s">
        <v>0</v>
      </c>
      <c r="B4" s="15"/>
      <c r="C4" s="49" t="s">
        <v>47</v>
      </c>
      <c r="E4" s="16" t="s">
        <v>21</v>
      </c>
      <c r="F4" s="17"/>
      <c r="Q4" s="18" t="s">
        <v>33</v>
      </c>
      <c r="R4" s="19">
        <f>COUNTIF(P11:P15,"победитель")</f>
        <v>1</v>
      </c>
    </row>
    <row r="5" spans="1:21" x14ac:dyDescent="0.25">
      <c r="A5" s="49" t="s">
        <v>37</v>
      </c>
      <c r="B5" s="15"/>
      <c r="C5" s="49" t="s">
        <v>12</v>
      </c>
      <c r="E5" s="16" t="s">
        <v>22</v>
      </c>
      <c r="F5" s="17"/>
      <c r="Q5" s="18" t="s">
        <v>34</v>
      </c>
      <c r="R5" s="13">
        <f>COUNTIF(P11:P15,"призер")</f>
        <v>0</v>
      </c>
    </row>
    <row r="6" spans="1:21" x14ac:dyDescent="0.25">
      <c r="A6" s="49" t="s">
        <v>1</v>
      </c>
      <c r="B6" s="15"/>
      <c r="C6" s="49" t="s">
        <v>41</v>
      </c>
      <c r="E6" s="17"/>
      <c r="F6" s="17"/>
      <c r="Q6" s="18" t="s">
        <v>35</v>
      </c>
      <c r="R6" s="13">
        <f>COUNTIF(P11:P15,"участник")</f>
        <v>4</v>
      </c>
    </row>
    <row r="7" spans="1:21" x14ac:dyDescent="0.25">
      <c r="A7" s="49" t="s">
        <v>5</v>
      </c>
      <c r="B7" s="15"/>
      <c r="C7" s="49">
        <v>7</v>
      </c>
      <c r="E7" s="17"/>
      <c r="F7" s="17"/>
      <c r="P7" s="20"/>
      <c r="Q7" s="18" t="s">
        <v>25</v>
      </c>
      <c r="R7" s="21">
        <v>0.45</v>
      </c>
    </row>
    <row r="8" spans="1:21" x14ac:dyDescent="0.25">
      <c r="A8" s="49" t="s">
        <v>7</v>
      </c>
      <c r="B8" s="15"/>
      <c r="C8" s="50">
        <v>45925</v>
      </c>
      <c r="F8" s="17"/>
      <c r="Q8" s="22" t="s">
        <v>31</v>
      </c>
      <c r="R8" s="21">
        <f>(R4+R5)/R2</f>
        <v>0.2</v>
      </c>
    </row>
    <row r="9" spans="1:21" x14ac:dyDescent="0.25">
      <c r="C9" s="64" t="s">
        <v>24</v>
      </c>
      <c r="D9" s="64"/>
      <c r="E9" s="14">
        <v>80</v>
      </c>
      <c r="G9" s="18" t="s">
        <v>45</v>
      </c>
      <c r="H9" s="56">
        <f>E9/2</f>
        <v>40</v>
      </c>
      <c r="J9" s="23" t="s">
        <v>13</v>
      </c>
      <c r="K9" s="24">
        <f>MAX(M11:M15)</f>
        <v>41</v>
      </c>
      <c r="L9" s="25" t="str">
        <f>IF(K9*100/E9&gt;=50,"победитель","участник")</f>
        <v>победитель</v>
      </c>
      <c r="P9" s="26">
        <f>R8-45%</f>
        <v>-0.25</v>
      </c>
      <c r="Q9" s="18" t="s">
        <v>26</v>
      </c>
      <c r="R9" s="27">
        <f>IF((R2*P9)&gt;0,(R2*P9),0)</f>
        <v>0</v>
      </c>
    </row>
    <row r="10" spans="1:21" ht="90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9</v>
      </c>
      <c r="G10" s="9" t="s">
        <v>18</v>
      </c>
      <c r="H10" s="55" t="s">
        <v>40</v>
      </c>
      <c r="I10" s="9" t="s">
        <v>39</v>
      </c>
      <c r="J10" s="9" t="s">
        <v>10</v>
      </c>
      <c r="K10" s="9" t="s">
        <v>19</v>
      </c>
      <c r="L10" s="29" t="s">
        <v>16</v>
      </c>
      <c r="M10" s="9" t="s">
        <v>20</v>
      </c>
      <c r="N10" s="9" t="s">
        <v>14</v>
      </c>
      <c r="O10" s="9" t="s">
        <v>15</v>
      </c>
      <c r="P10" s="9" t="s">
        <v>17</v>
      </c>
      <c r="Q10" s="9" t="s">
        <v>11</v>
      </c>
      <c r="R10" s="9" t="s">
        <v>38</v>
      </c>
      <c r="S10" s="30"/>
      <c r="T10" s="30"/>
      <c r="U10" s="30"/>
    </row>
    <row r="11" spans="1:21" s="32" customFormat="1" ht="12.95" customHeight="1" x14ac:dyDescent="0.25">
      <c r="A11" s="28">
        <v>1</v>
      </c>
      <c r="B11" s="51" t="s">
        <v>12</v>
      </c>
      <c r="C11" s="34" t="s">
        <v>87</v>
      </c>
      <c r="D11" s="34" t="s">
        <v>88</v>
      </c>
      <c r="E11" s="34" t="s">
        <v>89</v>
      </c>
      <c r="F11" s="61"/>
      <c r="G11" s="36"/>
      <c r="H11" s="36"/>
      <c r="I11" s="38"/>
      <c r="J11" s="37" t="s">
        <v>72</v>
      </c>
      <c r="K11" s="38" t="s">
        <v>90</v>
      </c>
      <c r="L11" s="51"/>
      <c r="M11" s="40">
        <v>41</v>
      </c>
      <c r="N11" s="31">
        <f>IF(M11="","",M11/$E$9)</f>
        <v>0.51249999999999996</v>
      </c>
      <c r="O11" s="31">
        <f>IF(M11="","",M11/$K$9)</f>
        <v>1</v>
      </c>
      <c r="P11" s="41" t="str">
        <f>IF(M11="","",IF($K$9=M11,$L$9,IF(M11&gt;=$H$9,"призер","участник")))</f>
        <v>победитель</v>
      </c>
      <c r="Q11" s="37" t="s">
        <v>73</v>
      </c>
      <c r="R11" s="43" t="s">
        <v>72</v>
      </c>
    </row>
    <row r="12" spans="1:21" s="32" customFormat="1" ht="12.95" customHeight="1" x14ac:dyDescent="0.25">
      <c r="A12" s="28">
        <v>2</v>
      </c>
      <c r="B12" s="51" t="s">
        <v>12</v>
      </c>
      <c r="C12" s="34" t="s">
        <v>81</v>
      </c>
      <c r="D12" s="34" t="s">
        <v>82</v>
      </c>
      <c r="E12" s="34" t="s">
        <v>83</v>
      </c>
      <c r="F12" s="61"/>
      <c r="G12" s="36"/>
      <c r="H12" s="36"/>
      <c r="I12" s="38"/>
      <c r="J12" s="45" t="s">
        <v>72</v>
      </c>
      <c r="K12" s="38" t="s">
        <v>90</v>
      </c>
      <c r="L12" s="51"/>
      <c r="M12" s="40">
        <v>31</v>
      </c>
      <c r="N12" s="31">
        <f>IF(M12="","",M12/$E$9)</f>
        <v>0.38750000000000001</v>
      </c>
      <c r="O12" s="31">
        <f>IF(M12="","",M12/$K$9)</f>
        <v>0.75609756097560976</v>
      </c>
      <c r="P12" s="41" t="str">
        <f>IF(M12="","",IF($K$9=M12,$L$9,IF(M12&gt;=$H$9,"призер","участник")))</f>
        <v>участник</v>
      </c>
      <c r="Q12" s="37" t="s">
        <v>73</v>
      </c>
      <c r="R12" s="43" t="s">
        <v>72</v>
      </c>
    </row>
    <row r="13" spans="1:21" ht="14.25" customHeight="1" x14ac:dyDescent="0.25">
      <c r="A13" s="28">
        <v>3</v>
      </c>
      <c r="B13" s="51" t="s">
        <v>12</v>
      </c>
      <c r="C13" s="34" t="s">
        <v>74</v>
      </c>
      <c r="D13" s="34" t="s">
        <v>75</v>
      </c>
      <c r="E13" s="34" t="s">
        <v>76</v>
      </c>
      <c r="F13" s="61"/>
      <c r="G13" s="36"/>
      <c r="H13" s="36"/>
      <c r="I13" s="38"/>
      <c r="J13" s="37" t="s">
        <v>72</v>
      </c>
      <c r="K13" s="38" t="s">
        <v>77</v>
      </c>
      <c r="L13" s="59"/>
      <c r="M13" s="40">
        <v>28</v>
      </c>
      <c r="N13" s="31">
        <f>IF(M13="","",M13/$E$9)</f>
        <v>0.35</v>
      </c>
      <c r="O13" s="31">
        <f>IF(M13="","",M13/$K$9)</f>
        <v>0.68292682926829273</v>
      </c>
      <c r="P13" s="41" t="str">
        <f>IF(M13="","",IF($K$9=M13,$L$9,IF(M13&gt;=$H$9,"призер","участник")))</f>
        <v>участник</v>
      </c>
      <c r="Q13" s="37" t="s">
        <v>73</v>
      </c>
      <c r="R13" s="43" t="s">
        <v>72</v>
      </c>
    </row>
    <row r="14" spans="1:21" x14ac:dyDescent="0.25">
      <c r="A14" s="28">
        <v>4</v>
      </c>
      <c r="B14" s="51" t="s">
        <v>12</v>
      </c>
      <c r="C14" s="34" t="s">
        <v>84</v>
      </c>
      <c r="D14" s="34" t="s">
        <v>85</v>
      </c>
      <c r="E14" s="34" t="s">
        <v>86</v>
      </c>
      <c r="F14" s="61"/>
      <c r="G14" s="36"/>
      <c r="H14" s="36"/>
      <c r="I14" s="38"/>
      <c r="J14" s="37" t="s">
        <v>72</v>
      </c>
      <c r="K14" s="38" t="s">
        <v>90</v>
      </c>
      <c r="L14" s="51"/>
      <c r="M14" s="40">
        <v>27</v>
      </c>
      <c r="N14" s="31">
        <f>IF(M14="","",M14/$E$9)</f>
        <v>0.33750000000000002</v>
      </c>
      <c r="O14" s="31">
        <f>IF(M14="","",M14/$K$9)</f>
        <v>0.65853658536585369</v>
      </c>
      <c r="P14" s="41" t="str">
        <f>IF(M14="","",IF($K$9=M14,$L$9,IF(M14&gt;=$H$9,"призер","участник")))</f>
        <v>участник</v>
      </c>
      <c r="Q14" s="37" t="s">
        <v>73</v>
      </c>
      <c r="R14" s="43" t="s">
        <v>72</v>
      </c>
    </row>
    <row r="15" spans="1:21" x14ac:dyDescent="0.25">
      <c r="A15" s="28">
        <v>5</v>
      </c>
      <c r="B15" s="51" t="s">
        <v>12</v>
      </c>
      <c r="C15" s="34" t="s">
        <v>78</v>
      </c>
      <c r="D15" s="34" t="s">
        <v>79</v>
      </c>
      <c r="E15" s="34" t="s">
        <v>80</v>
      </c>
      <c r="F15" s="61"/>
      <c r="G15" s="36"/>
      <c r="H15" s="36"/>
      <c r="I15" s="38"/>
      <c r="J15" s="37" t="s">
        <v>72</v>
      </c>
      <c r="K15" s="38" t="s">
        <v>90</v>
      </c>
      <c r="L15" s="51"/>
      <c r="M15" s="40">
        <v>24</v>
      </c>
      <c r="N15" s="31">
        <f>IF(M15="","",M15/$E$9)</f>
        <v>0.3</v>
      </c>
      <c r="O15" s="31">
        <f>IF(M15="","",M15/$K$9)</f>
        <v>0.58536585365853655</v>
      </c>
      <c r="P15" s="41" t="str">
        <f>IF(M15="","",IF($K$9=M15,$L$9,IF(M15&gt;=$H$9,"призер","участник")))</f>
        <v>участник</v>
      </c>
      <c r="Q15" s="37" t="s">
        <v>73</v>
      </c>
      <c r="R15" s="43" t="s">
        <v>72</v>
      </c>
    </row>
    <row r="17" spans="2:2" x14ac:dyDescent="0.25">
      <c r="B17" s="33" t="s">
        <v>23</v>
      </c>
    </row>
  </sheetData>
  <protectedRanges>
    <protectedRange sqref="N11:N15" name="Диапазон1_3_1"/>
    <protectedRange sqref="O11:O15" name="Диапазон1_1_1_1"/>
    <protectedRange sqref="P11:P15" name="Диапазон1_2_1_1_1"/>
  </protectedRanges>
  <autoFilter ref="A10:R10"/>
  <sortState ref="A11:R60">
    <sortCondition descending="1" ref="M11"/>
  </sortState>
  <mergeCells count="3">
    <mergeCell ref="A1:R1"/>
    <mergeCell ref="C9:D9"/>
    <mergeCell ref="C2:P2"/>
  </mergeCells>
  <conditionalFormatting sqref="C4">
    <cfRule type="expression" dxfId="19" priority="4" stopIfTrue="1">
      <formula>ISBLANK(C4)</formula>
    </cfRule>
  </conditionalFormatting>
  <conditionalFormatting sqref="C5">
    <cfRule type="expression" dxfId="18" priority="3" stopIfTrue="1">
      <formula>ISBLANK(C5)</formula>
    </cfRule>
  </conditionalFormatting>
  <conditionalFormatting sqref="C8">
    <cfRule type="expression" dxfId="17" priority="2" stopIfTrue="1">
      <formula>ISBLANK(C8)</formula>
    </cfRule>
  </conditionalFormatting>
  <conditionalFormatting sqref="E9">
    <cfRule type="expression" dxfId="16" priority="1" stopIfTrue="1">
      <formula>ISBLANK(E9)</formula>
    </cfRule>
  </conditionalFormatting>
  <dataValidations count="1">
    <dataValidation allowBlank="1" showInputMessage="1" showErrorMessage="1" sqref="C4:C8 A4:A8 E9 F4:F8 E6:E7 B10:F10 C11:E11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"/>
  <sheetViews>
    <sheetView topLeftCell="A7" zoomScaleNormal="100" workbookViewId="0">
      <selection activeCell="L11" sqref="L11:L13"/>
    </sheetView>
  </sheetViews>
  <sheetFormatPr defaultColWidth="9.140625" defaultRowHeight="15" x14ac:dyDescent="0.25"/>
  <cols>
    <col min="1" max="1" width="4.5703125" style="10" customWidth="1"/>
    <col min="2" max="2" width="19.5703125" style="10" customWidth="1"/>
    <col min="3" max="4" width="16.5703125" style="10" customWidth="1"/>
    <col min="5" max="5" width="14.42578125" style="10" customWidth="1"/>
    <col min="6" max="6" width="12.5703125" style="10" customWidth="1"/>
    <col min="7" max="7" width="14.140625" style="10" bestFit="1" customWidth="1"/>
    <col min="8" max="8" width="15.28515625" style="10" customWidth="1"/>
    <col min="9" max="9" width="18.5703125" style="10" customWidth="1"/>
    <col min="10" max="10" width="21" style="10" customWidth="1"/>
    <col min="11" max="12" width="13.85546875" style="10" customWidth="1"/>
    <col min="13" max="13" width="10.7109375" style="10" customWidth="1"/>
    <col min="14" max="15" width="8.42578125" style="10" customWidth="1"/>
    <col min="16" max="16" width="13" style="10" customWidth="1"/>
    <col min="17" max="17" width="43.140625" style="10" bestFit="1" customWidth="1"/>
    <col min="18" max="18" width="12.85546875" style="10" customWidth="1"/>
    <col min="19" max="16384" width="9.140625" style="10"/>
  </cols>
  <sheetData>
    <row r="1" spans="1:2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1" ht="32.25" customHeight="1" x14ac:dyDescent="0.25">
      <c r="B2" s="11"/>
      <c r="C2" s="63" t="s">
        <v>110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2" t="s">
        <v>32</v>
      </c>
      <c r="R2" s="13">
        <f>COUNTA(M11:M13)</f>
        <v>3</v>
      </c>
    </row>
    <row r="3" spans="1:21" x14ac:dyDescent="0.25">
      <c r="B3" s="11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  <c r="O3" s="53"/>
      <c r="P3" s="53"/>
      <c r="Q3" s="12"/>
      <c r="R3" s="13"/>
    </row>
    <row r="4" spans="1:21" x14ac:dyDescent="0.25">
      <c r="A4" s="49" t="s">
        <v>0</v>
      </c>
      <c r="B4" s="15"/>
      <c r="C4" s="49" t="s">
        <v>47</v>
      </c>
      <c r="E4" s="16" t="s">
        <v>21</v>
      </c>
      <c r="F4" s="17"/>
      <c r="Q4" s="18" t="s">
        <v>33</v>
      </c>
      <c r="R4" s="19">
        <f>COUNTIF(P11:P13,"победитель")</f>
        <v>1</v>
      </c>
    </row>
    <row r="5" spans="1:21" x14ac:dyDescent="0.25">
      <c r="A5" s="49" t="s">
        <v>37</v>
      </c>
      <c r="B5" s="15"/>
      <c r="C5" s="49" t="s">
        <v>12</v>
      </c>
      <c r="E5" s="16" t="s">
        <v>22</v>
      </c>
      <c r="F5" s="17"/>
      <c r="Q5" s="18" t="s">
        <v>34</v>
      </c>
      <c r="R5" s="13">
        <f>COUNTIF(P11:P13,"призер")</f>
        <v>0</v>
      </c>
    </row>
    <row r="6" spans="1:21" x14ac:dyDescent="0.25">
      <c r="A6" s="49" t="s">
        <v>1</v>
      </c>
      <c r="B6" s="15"/>
      <c r="C6" s="49" t="s">
        <v>41</v>
      </c>
      <c r="E6" s="17"/>
      <c r="F6" s="17"/>
      <c r="Q6" s="18" t="s">
        <v>35</v>
      </c>
      <c r="R6" s="13">
        <f>COUNTIF(P11:P13,"участник")</f>
        <v>2</v>
      </c>
    </row>
    <row r="7" spans="1:21" x14ac:dyDescent="0.25">
      <c r="A7" s="49" t="s">
        <v>5</v>
      </c>
      <c r="B7" s="15"/>
      <c r="C7" s="49">
        <v>8</v>
      </c>
      <c r="E7" s="17"/>
      <c r="F7" s="17"/>
      <c r="P7" s="20"/>
      <c r="Q7" s="18" t="s">
        <v>25</v>
      </c>
      <c r="R7" s="21">
        <v>0.45</v>
      </c>
    </row>
    <row r="8" spans="1:21" x14ac:dyDescent="0.25">
      <c r="A8" s="49" t="s">
        <v>7</v>
      </c>
      <c r="B8" s="15"/>
      <c r="C8" s="50">
        <v>45925</v>
      </c>
      <c r="F8" s="17"/>
      <c r="Q8" s="22" t="s">
        <v>31</v>
      </c>
      <c r="R8" s="21">
        <f>(R4+R5)/R2</f>
        <v>0.33333333333333331</v>
      </c>
    </row>
    <row r="9" spans="1:21" x14ac:dyDescent="0.25">
      <c r="C9" s="64" t="s">
        <v>24</v>
      </c>
      <c r="D9" s="64"/>
      <c r="E9" s="14">
        <v>80</v>
      </c>
      <c r="G9" s="18" t="s">
        <v>45</v>
      </c>
      <c r="H9" s="56">
        <f>E9/2</f>
        <v>40</v>
      </c>
      <c r="J9" s="23" t="s">
        <v>13</v>
      </c>
      <c r="K9" s="24">
        <f>MAX(M11:M13)</f>
        <v>36</v>
      </c>
      <c r="L9" s="25" t="str">
        <f>IF(K9*100/E9&gt;=50,"победитель","участник")</f>
        <v>участник</v>
      </c>
      <c r="P9" s="26">
        <f>R8-45%</f>
        <v>-0.1166666666666667</v>
      </c>
      <c r="Q9" s="18" t="s">
        <v>26</v>
      </c>
      <c r="R9" s="27">
        <f>IF((R2*P9)&gt;0,(R2*P9),0)</f>
        <v>0</v>
      </c>
    </row>
    <row r="10" spans="1:21" ht="90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9</v>
      </c>
      <c r="G10" s="9" t="s">
        <v>18</v>
      </c>
      <c r="H10" s="55" t="s">
        <v>40</v>
      </c>
      <c r="I10" s="9" t="s">
        <v>39</v>
      </c>
      <c r="J10" s="9" t="s">
        <v>10</v>
      </c>
      <c r="K10" s="9" t="s">
        <v>19</v>
      </c>
      <c r="L10" s="29" t="s">
        <v>16</v>
      </c>
      <c r="M10" s="9" t="s">
        <v>20</v>
      </c>
      <c r="N10" s="9" t="s">
        <v>14</v>
      </c>
      <c r="O10" s="9" t="s">
        <v>15</v>
      </c>
      <c r="P10" s="9" t="s">
        <v>17</v>
      </c>
      <c r="Q10" s="9" t="s">
        <v>11</v>
      </c>
      <c r="R10" s="9" t="s">
        <v>38</v>
      </c>
      <c r="S10" s="30"/>
      <c r="T10" s="30"/>
      <c r="U10" s="30"/>
    </row>
    <row r="11" spans="1:21" s="32" customFormat="1" ht="12.95" customHeight="1" x14ac:dyDescent="0.2">
      <c r="A11" s="28">
        <v>1</v>
      </c>
      <c r="B11" s="51" t="s">
        <v>12</v>
      </c>
      <c r="C11" s="34" t="s">
        <v>116</v>
      </c>
      <c r="D11" s="34" t="s">
        <v>117</v>
      </c>
      <c r="E11" s="34" t="s">
        <v>118</v>
      </c>
      <c r="F11" s="44"/>
      <c r="G11" s="36"/>
      <c r="H11" s="36"/>
      <c r="I11" s="36"/>
      <c r="J11" s="45" t="s">
        <v>72</v>
      </c>
      <c r="K11" s="46" t="s">
        <v>123</v>
      </c>
      <c r="L11" s="39"/>
      <c r="M11" s="40">
        <v>36</v>
      </c>
      <c r="N11" s="31">
        <f>IF(M11="","",M11/$E$9)</f>
        <v>0.45</v>
      </c>
      <c r="O11" s="31">
        <f>IF(M11="","",M11/$K$9)</f>
        <v>1</v>
      </c>
      <c r="P11" s="41" t="s">
        <v>122</v>
      </c>
      <c r="Q11" s="37" t="s">
        <v>73</v>
      </c>
      <c r="R11" s="43" t="s">
        <v>72</v>
      </c>
    </row>
    <row r="12" spans="1:21" s="32" customFormat="1" ht="12.95" customHeight="1" x14ac:dyDescent="0.25">
      <c r="A12" s="28">
        <v>2</v>
      </c>
      <c r="B12" s="51" t="s">
        <v>12</v>
      </c>
      <c r="C12" s="34" t="s">
        <v>95</v>
      </c>
      <c r="D12" s="34" t="s">
        <v>96</v>
      </c>
      <c r="E12" s="34" t="s">
        <v>97</v>
      </c>
      <c r="F12" s="61"/>
      <c r="G12" s="36"/>
      <c r="H12" s="36"/>
      <c r="I12" s="36"/>
      <c r="J12" s="37" t="s">
        <v>72</v>
      </c>
      <c r="K12" s="38" t="s">
        <v>94</v>
      </c>
      <c r="L12" s="59"/>
      <c r="M12" s="40">
        <v>28</v>
      </c>
      <c r="N12" s="31">
        <f>IF(M12="","",M12/$E$9)</f>
        <v>0.35</v>
      </c>
      <c r="O12" s="31">
        <f>IF(M12="","",M12/$K$9)</f>
        <v>0.77777777777777779</v>
      </c>
      <c r="P12" s="41" t="str">
        <f>IF(M12="","",IF($K$9=M12,$L$9,IF(M12&gt;=$H$9,"призер","участник")))</f>
        <v>участник</v>
      </c>
      <c r="Q12" s="37" t="s">
        <v>73</v>
      </c>
      <c r="R12" s="43" t="s">
        <v>72</v>
      </c>
    </row>
    <row r="13" spans="1:21" ht="12.75" customHeight="1" x14ac:dyDescent="0.25">
      <c r="A13" s="28">
        <v>3</v>
      </c>
      <c r="B13" s="51" t="s">
        <v>12</v>
      </c>
      <c r="C13" s="34" t="s">
        <v>91</v>
      </c>
      <c r="D13" s="34" t="s">
        <v>92</v>
      </c>
      <c r="E13" s="34" t="s">
        <v>93</v>
      </c>
      <c r="F13" s="61"/>
      <c r="G13" s="36"/>
      <c r="H13" s="36"/>
      <c r="I13" s="36"/>
      <c r="J13" s="37" t="s">
        <v>72</v>
      </c>
      <c r="K13" s="38" t="s">
        <v>94</v>
      </c>
      <c r="L13" s="59"/>
      <c r="M13" s="40">
        <v>22</v>
      </c>
      <c r="N13" s="31">
        <f>IF(M13="","",M13/$E$9)</f>
        <v>0.27500000000000002</v>
      </c>
      <c r="O13" s="31">
        <f>IF(M13="","",M13/$K$9)</f>
        <v>0.61111111111111116</v>
      </c>
      <c r="P13" s="41" t="str">
        <f>IF(M13="","",IF($K$9=M13,$L$9,IF(M13&gt;=$H$9,"призер","участник")))</f>
        <v>участник</v>
      </c>
      <c r="Q13" s="37" t="s">
        <v>73</v>
      </c>
      <c r="R13" s="43" t="s">
        <v>72</v>
      </c>
    </row>
    <row r="15" spans="1:21" x14ac:dyDescent="0.25">
      <c r="B15" s="33" t="s">
        <v>23</v>
      </c>
    </row>
  </sheetData>
  <protectedRanges>
    <protectedRange sqref="N11:N13" name="Диапазон1_3_1"/>
    <protectedRange sqref="O11:O13" name="Диапазон1_1_1_1"/>
    <protectedRange sqref="P11:P13" name="Диапазон1_2_1_1_1"/>
  </protectedRanges>
  <autoFilter ref="A10:R10"/>
  <sortState ref="A11:R13">
    <sortCondition descending="1" ref="M11"/>
  </sortState>
  <mergeCells count="3">
    <mergeCell ref="A1:R1"/>
    <mergeCell ref="C9:D9"/>
    <mergeCell ref="C2:P2"/>
  </mergeCells>
  <conditionalFormatting sqref="C4">
    <cfRule type="expression" dxfId="15" priority="4" stopIfTrue="1">
      <formula>ISBLANK(C4)</formula>
    </cfRule>
  </conditionalFormatting>
  <conditionalFormatting sqref="C5">
    <cfRule type="expression" dxfId="14" priority="3" stopIfTrue="1">
      <formula>ISBLANK(C5)</formula>
    </cfRule>
  </conditionalFormatting>
  <conditionalFormatting sqref="C8">
    <cfRule type="expression" dxfId="13" priority="2" stopIfTrue="1">
      <formula>ISBLANK(C8)</formula>
    </cfRule>
  </conditionalFormatting>
  <conditionalFormatting sqref="E9">
    <cfRule type="expression" dxfId="12" priority="1" stopIfTrue="1">
      <formula>ISBLANK(E9)</formula>
    </cfRule>
  </conditionalFormatting>
  <dataValidations count="1">
    <dataValidation allowBlank="1" showInputMessage="1" showErrorMessage="1" sqref="C4:C8 A4:A8 E9 F4:F8 E6:E7 B10:F10 C11:E11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zoomScaleNormal="100" workbookViewId="0">
      <selection activeCell="G11" sqref="G11"/>
    </sheetView>
  </sheetViews>
  <sheetFormatPr defaultColWidth="9.140625" defaultRowHeight="15" x14ac:dyDescent="0.25"/>
  <cols>
    <col min="1" max="1" width="4.5703125" style="10" customWidth="1"/>
    <col min="2" max="2" width="19.5703125" style="10" customWidth="1"/>
    <col min="3" max="4" width="16.5703125" style="10" customWidth="1"/>
    <col min="5" max="5" width="14.42578125" style="10" customWidth="1"/>
    <col min="6" max="6" width="12.5703125" style="10" customWidth="1"/>
    <col min="7" max="7" width="14.140625" style="10" bestFit="1" customWidth="1"/>
    <col min="8" max="8" width="15.28515625" style="10" customWidth="1"/>
    <col min="9" max="9" width="18.5703125" style="10" customWidth="1"/>
    <col min="10" max="10" width="21" style="10" customWidth="1"/>
    <col min="11" max="12" width="13.85546875" style="10" customWidth="1"/>
    <col min="13" max="13" width="10.7109375" style="10" customWidth="1"/>
    <col min="14" max="15" width="8.42578125" style="10" customWidth="1"/>
    <col min="16" max="16" width="13" style="10" customWidth="1"/>
    <col min="17" max="17" width="43.140625" style="10" bestFit="1" customWidth="1"/>
    <col min="18" max="18" width="12.85546875" style="10" customWidth="1"/>
    <col min="19" max="16384" width="9.140625" style="10"/>
  </cols>
  <sheetData>
    <row r="1" spans="1:2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1" ht="32.25" customHeight="1" x14ac:dyDescent="0.25">
      <c r="B2" s="11"/>
      <c r="C2" s="63" t="s">
        <v>44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2" t="s">
        <v>32</v>
      </c>
      <c r="R2" s="13">
        <f>COUNTA(M11:M60)</f>
        <v>0</v>
      </c>
    </row>
    <row r="3" spans="1:21" x14ac:dyDescent="0.25">
      <c r="B3" s="11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  <c r="O3" s="53"/>
      <c r="P3" s="53"/>
      <c r="Q3" s="12"/>
      <c r="R3" s="13"/>
    </row>
    <row r="4" spans="1:21" x14ac:dyDescent="0.25">
      <c r="A4" s="49" t="s">
        <v>0</v>
      </c>
      <c r="B4" s="15"/>
      <c r="C4" s="49"/>
      <c r="E4" s="16" t="s">
        <v>21</v>
      </c>
      <c r="F4" s="17"/>
      <c r="Q4" s="18" t="s">
        <v>33</v>
      </c>
      <c r="R4" s="19">
        <f>COUNTIF(P11:P60,"победитель")</f>
        <v>0</v>
      </c>
    </row>
    <row r="5" spans="1:21" x14ac:dyDescent="0.25">
      <c r="A5" s="49" t="s">
        <v>37</v>
      </c>
      <c r="B5" s="15"/>
      <c r="C5" s="49" t="s">
        <v>12</v>
      </c>
      <c r="E5" s="16" t="s">
        <v>22</v>
      </c>
      <c r="F5" s="17"/>
      <c r="Q5" s="18" t="s">
        <v>34</v>
      </c>
      <c r="R5" s="13">
        <f>COUNTIF(P11:P60,"призер")</f>
        <v>0</v>
      </c>
    </row>
    <row r="6" spans="1:21" x14ac:dyDescent="0.25">
      <c r="A6" s="49" t="s">
        <v>1</v>
      </c>
      <c r="B6" s="15"/>
      <c r="C6" s="49" t="s">
        <v>41</v>
      </c>
      <c r="E6" s="17"/>
      <c r="F6" s="17"/>
      <c r="Q6" s="18" t="s">
        <v>35</v>
      </c>
      <c r="R6" s="13">
        <f>COUNTIF(P11:P60,"участник")</f>
        <v>0</v>
      </c>
    </row>
    <row r="7" spans="1:21" x14ac:dyDescent="0.25">
      <c r="A7" s="49" t="s">
        <v>5</v>
      </c>
      <c r="B7" s="15"/>
      <c r="C7" s="49">
        <v>9</v>
      </c>
      <c r="E7" s="17"/>
      <c r="F7" s="17"/>
      <c r="P7" s="20"/>
      <c r="Q7" s="18" t="s">
        <v>25</v>
      </c>
      <c r="R7" s="21">
        <v>0.45</v>
      </c>
    </row>
    <row r="8" spans="1:21" x14ac:dyDescent="0.25">
      <c r="A8" s="49" t="s">
        <v>7</v>
      </c>
      <c r="B8" s="15"/>
      <c r="C8" s="50"/>
      <c r="F8" s="17"/>
      <c r="Q8" s="22" t="s">
        <v>31</v>
      </c>
      <c r="R8" s="21" t="e">
        <f>(R4+R5)/R2</f>
        <v>#DIV/0!</v>
      </c>
    </row>
    <row r="9" spans="1:21" x14ac:dyDescent="0.25">
      <c r="C9" s="64" t="s">
        <v>24</v>
      </c>
      <c r="D9" s="64"/>
      <c r="E9" s="14"/>
      <c r="G9" s="18" t="s">
        <v>45</v>
      </c>
      <c r="H9" s="56">
        <f>E9/2</f>
        <v>0</v>
      </c>
      <c r="J9" s="23" t="s">
        <v>13</v>
      </c>
      <c r="K9" s="24">
        <f>MAX(M11:M60)</f>
        <v>0</v>
      </c>
      <c r="L9" s="25" t="e">
        <f>IF(K9*100/E9&gt;=50,"победитель","участник")</f>
        <v>#DIV/0!</v>
      </c>
      <c r="P9" s="26" t="e">
        <f>R8-45%</f>
        <v>#DIV/0!</v>
      </c>
      <c r="Q9" s="18" t="s">
        <v>26</v>
      </c>
      <c r="R9" s="27" t="e">
        <f>IF((R2*P9)&gt;0,(R2*P9),0)</f>
        <v>#DIV/0!</v>
      </c>
    </row>
    <row r="10" spans="1:21" ht="90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9</v>
      </c>
      <c r="G10" s="9" t="s">
        <v>18</v>
      </c>
      <c r="H10" s="55" t="s">
        <v>40</v>
      </c>
      <c r="I10" s="9" t="s">
        <v>39</v>
      </c>
      <c r="J10" s="9" t="s">
        <v>10</v>
      </c>
      <c r="K10" s="9" t="s">
        <v>19</v>
      </c>
      <c r="L10" s="29" t="s">
        <v>16</v>
      </c>
      <c r="M10" s="9" t="s">
        <v>20</v>
      </c>
      <c r="N10" s="9" t="s">
        <v>14</v>
      </c>
      <c r="O10" s="9" t="s">
        <v>15</v>
      </c>
      <c r="P10" s="9" t="s">
        <v>17</v>
      </c>
      <c r="Q10" s="9" t="s">
        <v>11</v>
      </c>
      <c r="R10" s="9" t="s">
        <v>38</v>
      </c>
      <c r="S10" s="30"/>
      <c r="T10" s="30"/>
      <c r="U10" s="30"/>
    </row>
    <row r="11" spans="1:21" s="32" customFormat="1" ht="12.95" customHeight="1" x14ac:dyDescent="0.2">
      <c r="A11" s="28">
        <v>1</v>
      </c>
      <c r="B11" s="51" t="s">
        <v>12</v>
      </c>
      <c r="C11" s="34"/>
      <c r="D11" s="34"/>
      <c r="E11" s="34"/>
      <c r="F11" s="35"/>
      <c r="G11" s="36"/>
      <c r="H11" s="36"/>
      <c r="I11" s="37"/>
      <c r="J11" s="37"/>
      <c r="K11" s="38"/>
      <c r="L11" s="39"/>
      <c r="M11" s="40"/>
      <c r="N11" s="31" t="str">
        <f t="shared" ref="N11:N42" si="0">IF(M11="","",M11/$E$9)</f>
        <v/>
      </c>
      <c r="O11" s="31" t="str">
        <f t="shared" ref="O11:O42" si="1">IF(M11="","",M11/$K$9)</f>
        <v/>
      </c>
      <c r="P11" s="41" t="str">
        <f>IF(M11="","",IF($K$9=M11,$L$9,IF(M11&gt;=$H$9,"призер","участник")))</f>
        <v/>
      </c>
      <c r="Q11" s="37"/>
      <c r="R11" s="43"/>
    </row>
    <row r="12" spans="1:21" s="32" customFormat="1" ht="12.95" customHeight="1" x14ac:dyDescent="0.2">
      <c r="A12" s="28">
        <v>2</v>
      </c>
      <c r="B12" s="51" t="s">
        <v>12</v>
      </c>
      <c r="C12" s="34"/>
      <c r="D12" s="34"/>
      <c r="E12" s="34"/>
      <c r="F12" s="35"/>
      <c r="G12" s="36"/>
      <c r="H12" s="36"/>
      <c r="I12" s="37"/>
      <c r="J12" s="37"/>
      <c r="K12" s="38"/>
      <c r="L12" s="39"/>
      <c r="M12" s="40"/>
      <c r="N12" s="31" t="str">
        <f t="shared" si="0"/>
        <v/>
      </c>
      <c r="O12" s="31" t="str">
        <f t="shared" si="1"/>
        <v/>
      </c>
      <c r="P12" s="41" t="str">
        <f t="shared" ref="P12:P59" si="2">IF(M12="","",IF($K$9=M12,$L$9,IF(M12&gt;=$H$9,"призер","участник")))</f>
        <v/>
      </c>
      <c r="Q12" s="37"/>
      <c r="R12" s="43"/>
    </row>
    <row r="13" spans="1:21" x14ac:dyDescent="0.25">
      <c r="A13" s="28">
        <v>3</v>
      </c>
      <c r="B13" s="51" t="s">
        <v>12</v>
      </c>
      <c r="C13" s="34"/>
      <c r="D13" s="34"/>
      <c r="E13" s="34"/>
      <c r="F13" s="44"/>
      <c r="G13" s="36"/>
      <c r="H13" s="36"/>
      <c r="I13" s="45"/>
      <c r="J13" s="45"/>
      <c r="K13" s="46"/>
      <c r="L13" s="39"/>
      <c r="M13" s="40"/>
      <c r="N13" s="31" t="str">
        <f t="shared" si="0"/>
        <v/>
      </c>
      <c r="O13" s="31" t="str">
        <f t="shared" si="1"/>
        <v/>
      </c>
      <c r="P13" s="41" t="str">
        <f t="shared" si="2"/>
        <v/>
      </c>
      <c r="Q13" s="37"/>
      <c r="R13" s="43"/>
    </row>
    <row r="14" spans="1:21" x14ac:dyDescent="0.25">
      <c r="A14" s="28">
        <v>4</v>
      </c>
      <c r="B14" s="51" t="s">
        <v>12</v>
      </c>
      <c r="C14" s="34"/>
      <c r="D14" s="34"/>
      <c r="E14" s="34"/>
      <c r="F14" s="35"/>
      <c r="G14" s="36"/>
      <c r="H14" s="36"/>
      <c r="I14" s="37"/>
      <c r="J14" s="37"/>
      <c r="K14" s="38"/>
      <c r="L14" s="39"/>
      <c r="M14" s="40"/>
      <c r="N14" s="31" t="str">
        <f t="shared" si="0"/>
        <v/>
      </c>
      <c r="O14" s="31" t="str">
        <f t="shared" si="1"/>
        <v/>
      </c>
      <c r="P14" s="41" t="str">
        <f t="shared" si="2"/>
        <v/>
      </c>
      <c r="Q14" s="37"/>
      <c r="R14" s="43"/>
    </row>
    <row r="15" spans="1:21" x14ac:dyDescent="0.25">
      <c r="A15" s="28">
        <v>5</v>
      </c>
      <c r="B15" s="51" t="s">
        <v>12</v>
      </c>
      <c r="C15" s="34"/>
      <c r="D15" s="34"/>
      <c r="E15" s="34"/>
      <c r="F15" s="35"/>
      <c r="G15" s="36"/>
      <c r="H15" s="36"/>
      <c r="I15" s="37"/>
      <c r="J15" s="37"/>
      <c r="K15" s="38"/>
      <c r="L15" s="39"/>
      <c r="M15" s="40"/>
      <c r="N15" s="31" t="str">
        <f t="shared" si="0"/>
        <v/>
      </c>
      <c r="O15" s="31" t="str">
        <f t="shared" si="1"/>
        <v/>
      </c>
      <c r="P15" s="41" t="str">
        <f t="shared" si="2"/>
        <v/>
      </c>
      <c r="Q15" s="37"/>
      <c r="R15" s="43"/>
    </row>
    <row r="16" spans="1:21" x14ac:dyDescent="0.25">
      <c r="A16" s="28">
        <v>6</v>
      </c>
      <c r="B16" s="51" t="s">
        <v>12</v>
      </c>
      <c r="C16" s="34"/>
      <c r="D16" s="34"/>
      <c r="E16" s="34"/>
      <c r="F16" s="35"/>
      <c r="G16" s="36"/>
      <c r="H16" s="36"/>
      <c r="I16" s="37"/>
      <c r="J16" s="37"/>
      <c r="K16" s="38"/>
      <c r="L16" s="39"/>
      <c r="M16" s="40"/>
      <c r="N16" s="31" t="str">
        <f t="shared" si="0"/>
        <v/>
      </c>
      <c r="O16" s="31" t="str">
        <f t="shared" si="1"/>
        <v/>
      </c>
      <c r="P16" s="41" t="str">
        <f t="shared" si="2"/>
        <v/>
      </c>
      <c r="Q16" s="37"/>
      <c r="R16" s="43"/>
    </row>
    <row r="17" spans="1:18" x14ac:dyDescent="0.25">
      <c r="A17" s="28">
        <v>7</v>
      </c>
      <c r="B17" s="51" t="s">
        <v>12</v>
      </c>
      <c r="C17" s="34"/>
      <c r="D17" s="34"/>
      <c r="E17" s="34"/>
      <c r="F17" s="35"/>
      <c r="G17" s="36"/>
      <c r="H17" s="36"/>
      <c r="I17" s="37"/>
      <c r="J17" s="37"/>
      <c r="K17" s="38"/>
      <c r="L17" s="39"/>
      <c r="M17" s="40"/>
      <c r="N17" s="31" t="str">
        <f t="shared" si="0"/>
        <v/>
      </c>
      <c r="O17" s="31" t="str">
        <f t="shared" si="1"/>
        <v/>
      </c>
      <c r="P17" s="41" t="str">
        <f t="shared" si="2"/>
        <v/>
      </c>
      <c r="Q17" s="37"/>
      <c r="R17" s="43"/>
    </row>
    <row r="18" spans="1:18" x14ac:dyDescent="0.25">
      <c r="A18" s="28">
        <v>8</v>
      </c>
      <c r="B18" s="51" t="s">
        <v>12</v>
      </c>
      <c r="C18" s="34"/>
      <c r="D18" s="34"/>
      <c r="E18" s="34"/>
      <c r="F18" s="35"/>
      <c r="G18" s="36"/>
      <c r="H18" s="36"/>
      <c r="I18" s="37"/>
      <c r="J18" s="37"/>
      <c r="K18" s="38"/>
      <c r="L18" s="39"/>
      <c r="M18" s="40"/>
      <c r="N18" s="31" t="str">
        <f t="shared" si="0"/>
        <v/>
      </c>
      <c r="O18" s="31" t="str">
        <f t="shared" si="1"/>
        <v/>
      </c>
      <c r="P18" s="41" t="str">
        <f t="shared" si="2"/>
        <v/>
      </c>
      <c r="Q18" s="37"/>
      <c r="R18" s="43"/>
    </row>
    <row r="19" spans="1:18" x14ac:dyDescent="0.25">
      <c r="A19" s="28">
        <v>9</v>
      </c>
      <c r="B19" s="51" t="s">
        <v>12</v>
      </c>
      <c r="C19" s="34"/>
      <c r="D19" s="34"/>
      <c r="E19" s="34"/>
      <c r="F19" s="35"/>
      <c r="G19" s="36"/>
      <c r="H19" s="36"/>
      <c r="I19" s="37"/>
      <c r="J19" s="37"/>
      <c r="K19" s="38"/>
      <c r="L19" s="39"/>
      <c r="M19" s="40"/>
      <c r="N19" s="31" t="str">
        <f t="shared" si="0"/>
        <v/>
      </c>
      <c r="O19" s="31" t="str">
        <f t="shared" si="1"/>
        <v/>
      </c>
      <c r="P19" s="41" t="str">
        <f t="shared" si="2"/>
        <v/>
      </c>
      <c r="Q19" s="37"/>
      <c r="R19" s="43"/>
    </row>
    <row r="20" spans="1:18" x14ac:dyDescent="0.25">
      <c r="A20" s="28">
        <v>10</v>
      </c>
      <c r="B20" s="51" t="s">
        <v>12</v>
      </c>
      <c r="C20" s="34"/>
      <c r="D20" s="34"/>
      <c r="E20" s="34"/>
      <c r="F20" s="35"/>
      <c r="G20" s="36"/>
      <c r="H20" s="36"/>
      <c r="I20" s="37"/>
      <c r="J20" s="37"/>
      <c r="K20" s="38"/>
      <c r="L20" s="39"/>
      <c r="M20" s="40"/>
      <c r="N20" s="31" t="str">
        <f t="shared" si="0"/>
        <v/>
      </c>
      <c r="O20" s="31" t="str">
        <f t="shared" si="1"/>
        <v/>
      </c>
      <c r="P20" s="41" t="str">
        <f t="shared" si="2"/>
        <v/>
      </c>
      <c r="Q20" s="37"/>
      <c r="R20" s="43"/>
    </row>
    <row r="21" spans="1:18" x14ac:dyDescent="0.25">
      <c r="A21" s="28">
        <v>11</v>
      </c>
      <c r="B21" s="51" t="s">
        <v>12</v>
      </c>
      <c r="C21" s="34"/>
      <c r="D21" s="34"/>
      <c r="E21" s="34"/>
      <c r="F21" s="35"/>
      <c r="G21" s="36"/>
      <c r="H21" s="36"/>
      <c r="I21" s="37"/>
      <c r="J21" s="37"/>
      <c r="K21" s="38"/>
      <c r="L21" s="39"/>
      <c r="M21" s="40"/>
      <c r="N21" s="31" t="str">
        <f t="shared" si="0"/>
        <v/>
      </c>
      <c r="O21" s="31" t="str">
        <f t="shared" si="1"/>
        <v/>
      </c>
      <c r="P21" s="41" t="str">
        <f t="shared" si="2"/>
        <v/>
      </c>
      <c r="Q21" s="37"/>
      <c r="R21" s="43"/>
    </row>
    <row r="22" spans="1:18" x14ac:dyDescent="0.25">
      <c r="A22" s="28">
        <v>12</v>
      </c>
      <c r="B22" s="51" t="s">
        <v>12</v>
      </c>
      <c r="C22" s="34"/>
      <c r="D22" s="34"/>
      <c r="E22" s="34"/>
      <c r="F22" s="35"/>
      <c r="G22" s="36"/>
      <c r="H22" s="36"/>
      <c r="I22" s="37"/>
      <c r="J22" s="37"/>
      <c r="K22" s="38"/>
      <c r="L22" s="39"/>
      <c r="M22" s="40"/>
      <c r="N22" s="31" t="str">
        <f t="shared" si="0"/>
        <v/>
      </c>
      <c r="O22" s="31" t="str">
        <f t="shared" si="1"/>
        <v/>
      </c>
      <c r="P22" s="41" t="str">
        <f t="shared" si="2"/>
        <v/>
      </c>
      <c r="Q22" s="37"/>
      <c r="R22" s="43"/>
    </row>
    <row r="23" spans="1:18" x14ac:dyDescent="0.25">
      <c r="A23" s="28">
        <v>13</v>
      </c>
      <c r="B23" s="51" t="s">
        <v>12</v>
      </c>
      <c r="C23" s="34"/>
      <c r="D23" s="34"/>
      <c r="E23" s="34"/>
      <c r="F23" s="35"/>
      <c r="G23" s="36"/>
      <c r="H23" s="36"/>
      <c r="I23" s="37"/>
      <c r="J23" s="37"/>
      <c r="K23" s="38"/>
      <c r="L23" s="39"/>
      <c r="M23" s="40"/>
      <c r="N23" s="31" t="str">
        <f t="shared" si="0"/>
        <v/>
      </c>
      <c r="O23" s="31" t="str">
        <f t="shared" si="1"/>
        <v/>
      </c>
      <c r="P23" s="41" t="str">
        <f t="shared" si="2"/>
        <v/>
      </c>
      <c r="Q23" s="37"/>
      <c r="R23" s="43"/>
    </row>
    <row r="24" spans="1:18" x14ac:dyDescent="0.25">
      <c r="A24" s="28">
        <v>14</v>
      </c>
      <c r="B24" s="51" t="s">
        <v>12</v>
      </c>
      <c r="C24" s="34"/>
      <c r="D24" s="34"/>
      <c r="E24" s="34"/>
      <c r="F24" s="35"/>
      <c r="G24" s="36"/>
      <c r="H24" s="36"/>
      <c r="I24" s="37"/>
      <c r="J24" s="37"/>
      <c r="K24" s="38"/>
      <c r="L24" s="39"/>
      <c r="M24" s="40"/>
      <c r="N24" s="31" t="str">
        <f t="shared" si="0"/>
        <v/>
      </c>
      <c r="O24" s="31" t="str">
        <f t="shared" si="1"/>
        <v/>
      </c>
      <c r="P24" s="41" t="str">
        <f t="shared" si="2"/>
        <v/>
      </c>
      <c r="Q24" s="37"/>
      <c r="R24" s="43"/>
    </row>
    <row r="25" spans="1:18" x14ac:dyDescent="0.25">
      <c r="A25" s="28">
        <v>15</v>
      </c>
      <c r="B25" s="51" t="s">
        <v>12</v>
      </c>
      <c r="C25" s="34"/>
      <c r="D25" s="34"/>
      <c r="E25" s="34"/>
      <c r="F25" s="35"/>
      <c r="G25" s="36"/>
      <c r="H25" s="36"/>
      <c r="I25" s="37"/>
      <c r="J25" s="37"/>
      <c r="K25" s="38"/>
      <c r="L25" s="39"/>
      <c r="M25" s="40"/>
      <c r="N25" s="31" t="str">
        <f t="shared" si="0"/>
        <v/>
      </c>
      <c r="O25" s="31" t="str">
        <f t="shared" si="1"/>
        <v/>
      </c>
      <c r="P25" s="41" t="str">
        <f t="shared" si="2"/>
        <v/>
      </c>
      <c r="Q25" s="37"/>
      <c r="R25" s="43"/>
    </row>
    <row r="26" spans="1:18" x14ac:dyDescent="0.25">
      <c r="A26" s="28">
        <v>16</v>
      </c>
      <c r="B26" s="51" t="s">
        <v>12</v>
      </c>
      <c r="C26" s="34"/>
      <c r="D26" s="34"/>
      <c r="E26" s="34"/>
      <c r="F26" s="35"/>
      <c r="G26" s="36"/>
      <c r="H26" s="36"/>
      <c r="I26" s="37"/>
      <c r="J26" s="37"/>
      <c r="K26" s="38"/>
      <c r="L26" s="39"/>
      <c r="M26" s="40"/>
      <c r="N26" s="31" t="str">
        <f t="shared" si="0"/>
        <v/>
      </c>
      <c r="O26" s="31" t="str">
        <f t="shared" si="1"/>
        <v/>
      </c>
      <c r="P26" s="41" t="str">
        <f t="shared" si="2"/>
        <v/>
      </c>
      <c r="Q26" s="37"/>
      <c r="R26" s="43"/>
    </row>
    <row r="27" spans="1:18" x14ac:dyDescent="0.25">
      <c r="A27" s="28">
        <v>17</v>
      </c>
      <c r="B27" s="51" t="s">
        <v>12</v>
      </c>
      <c r="C27" s="34"/>
      <c r="D27" s="34"/>
      <c r="E27" s="34"/>
      <c r="F27" s="35"/>
      <c r="G27" s="36"/>
      <c r="H27" s="36"/>
      <c r="I27" s="37"/>
      <c r="J27" s="37"/>
      <c r="K27" s="38"/>
      <c r="L27" s="39"/>
      <c r="M27" s="40"/>
      <c r="N27" s="31" t="str">
        <f t="shared" si="0"/>
        <v/>
      </c>
      <c r="O27" s="31" t="str">
        <f t="shared" si="1"/>
        <v/>
      </c>
      <c r="P27" s="41" t="str">
        <f t="shared" si="2"/>
        <v/>
      </c>
      <c r="Q27" s="37"/>
      <c r="R27" s="43"/>
    </row>
    <row r="28" spans="1:18" x14ac:dyDescent="0.25">
      <c r="A28" s="28">
        <v>18</v>
      </c>
      <c r="B28" s="51" t="s">
        <v>12</v>
      </c>
      <c r="C28" s="34"/>
      <c r="D28" s="34"/>
      <c r="E28" s="34"/>
      <c r="F28" s="35"/>
      <c r="G28" s="36"/>
      <c r="H28" s="36"/>
      <c r="I28" s="37"/>
      <c r="J28" s="37"/>
      <c r="K28" s="38"/>
      <c r="L28" s="39"/>
      <c r="M28" s="40"/>
      <c r="N28" s="31" t="str">
        <f t="shared" si="0"/>
        <v/>
      </c>
      <c r="O28" s="31" t="str">
        <f t="shared" si="1"/>
        <v/>
      </c>
      <c r="P28" s="41" t="str">
        <f t="shared" si="2"/>
        <v/>
      </c>
      <c r="Q28" s="37"/>
      <c r="R28" s="43"/>
    </row>
    <row r="29" spans="1:18" x14ac:dyDescent="0.25">
      <c r="A29" s="28">
        <v>19</v>
      </c>
      <c r="B29" s="51" t="s">
        <v>12</v>
      </c>
      <c r="C29" s="34"/>
      <c r="D29" s="34"/>
      <c r="E29" s="34"/>
      <c r="F29" s="35"/>
      <c r="G29" s="36"/>
      <c r="H29" s="36"/>
      <c r="I29" s="37"/>
      <c r="J29" s="37"/>
      <c r="K29" s="38"/>
      <c r="L29" s="39"/>
      <c r="M29" s="40"/>
      <c r="N29" s="31" t="str">
        <f t="shared" si="0"/>
        <v/>
      </c>
      <c r="O29" s="31" t="str">
        <f t="shared" si="1"/>
        <v/>
      </c>
      <c r="P29" s="41" t="str">
        <f t="shared" si="2"/>
        <v/>
      </c>
      <c r="Q29" s="37"/>
      <c r="R29" s="43"/>
    </row>
    <row r="30" spans="1:18" x14ac:dyDescent="0.25">
      <c r="A30" s="28">
        <v>20</v>
      </c>
      <c r="B30" s="51" t="s">
        <v>12</v>
      </c>
      <c r="C30" s="34"/>
      <c r="D30" s="34"/>
      <c r="E30" s="34"/>
      <c r="F30" s="35"/>
      <c r="G30" s="36"/>
      <c r="H30" s="36"/>
      <c r="I30" s="37"/>
      <c r="J30" s="37"/>
      <c r="K30" s="38"/>
      <c r="L30" s="39"/>
      <c r="M30" s="40"/>
      <c r="N30" s="31" t="str">
        <f t="shared" si="0"/>
        <v/>
      </c>
      <c r="O30" s="31" t="str">
        <f t="shared" si="1"/>
        <v/>
      </c>
      <c r="P30" s="41" t="str">
        <f t="shared" si="2"/>
        <v/>
      </c>
      <c r="Q30" s="37"/>
      <c r="R30" s="43"/>
    </row>
    <row r="31" spans="1:18" x14ac:dyDescent="0.25">
      <c r="A31" s="28">
        <v>21</v>
      </c>
      <c r="B31" s="51" t="s">
        <v>12</v>
      </c>
      <c r="C31" s="34"/>
      <c r="D31" s="34"/>
      <c r="E31" s="34"/>
      <c r="F31" s="35"/>
      <c r="G31" s="36"/>
      <c r="H31" s="36"/>
      <c r="I31" s="37"/>
      <c r="J31" s="37"/>
      <c r="K31" s="38"/>
      <c r="L31" s="39"/>
      <c r="M31" s="40"/>
      <c r="N31" s="31" t="str">
        <f t="shared" si="0"/>
        <v/>
      </c>
      <c r="O31" s="31" t="str">
        <f t="shared" si="1"/>
        <v/>
      </c>
      <c r="P31" s="41" t="str">
        <f t="shared" si="2"/>
        <v/>
      </c>
      <c r="Q31" s="37"/>
      <c r="R31" s="43"/>
    </row>
    <row r="32" spans="1:18" x14ac:dyDescent="0.25">
      <c r="A32" s="28">
        <v>22</v>
      </c>
      <c r="B32" s="51" t="s">
        <v>12</v>
      </c>
      <c r="C32" s="34"/>
      <c r="D32" s="34"/>
      <c r="E32" s="34"/>
      <c r="F32" s="35"/>
      <c r="G32" s="36"/>
      <c r="H32" s="36"/>
      <c r="I32" s="37"/>
      <c r="J32" s="37"/>
      <c r="K32" s="38"/>
      <c r="L32" s="39"/>
      <c r="M32" s="40"/>
      <c r="N32" s="31" t="str">
        <f t="shared" si="0"/>
        <v/>
      </c>
      <c r="O32" s="31" t="str">
        <f t="shared" si="1"/>
        <v/>
      </c>
      <c r="P32" s="41" t="str">
        <f t="shared" si="2"/>
        <v/>
      </c>
      <c r="Q32" s="37"/>
      <c r="R32" s="43"/>
    </row>
    <row r="33" spans="1:18" x14ac:dyDescent="0.25">
      <c r="A33" s="28">
        <v>23</v>
      </c>
      <c r="B33" s="51" t="s">
        <v>12</v>
      </c>
      <c r="C33" s="34"/>
      <c r="D33" s="34"/>
      <c r="E33" s="34"/>
      <c r="F33" s="35"/>
      <c r="G33" s="36"/>
      <c r="H33" s="36"/>
      <c r="I33" s="37"/>
      <c r="J33" s="37"/>
      <c r="K33" s="38"/>
      <c r="L33" s="39"/>
      <c r="M33" s="40"/>
      <c r="N33" s="31" t="str">
        <f t="shared" si="0"/>
        <v/>
      </c>
      <c r="O33" s="31" t="str">
        <f t="shared" si="1"/>
        <v/>
      </c>
      <c r="P33" s="41" t="str">
        <f t="shared" si="2"/>
        <v/>
      </c>
      <c r="Q33" s="37"/>
      <c r="R33" s="43"/>
    </row>
    <row r="34" spans="1:18" x14ac:dyDescent="0.25">
      <c r="A34" s="28">
        <v>24</v>
      </c>
      <c r="B34" s="51" t="s">
        <v>12</v>
      </c>
      <c r="C34" s="34"/>
      <c r="D34" s="34"/>
      <c r="E34" s="34"/>
      <c r="F34" s="35"/>
      <c r="G34" s="36"/>
      <c r="H34" s="36"/>
      <c r="I34" s="37"/>
      <c r="J34" s="37"/>
      <c r="K34" s="38"/>
      <c r="L34" s="39"/>
      <c r="M34" s="40"/>
      <c r="N34" s="31" t="str">
        <f t="shared" si="0"/>
        <v/>
      </c>
      <c r="O34" s="31" t="str">
        <f t="shared" si="1"/>
        <v/>
      </c>
      <c r="P34" s="41" t="str">
        <f t="shared" si="2"/>
        <v/>
      </c>
      <c r="Q34" s="37"/>
      <c r="R34" s="43"/>
    </row>
    <row r="35" spans="1:18" x14ac:dyDescent="0.25">
      <c r="A35" s="28">
        <v>25</v>
      </c>
      <c r="B35" s="51" t="s">
        <v>12</v>
      </c>
      <c r="C35" s="34"/>
      <c r="D35" s="34"/>
      <c r="E35" s="34"/>
      <c r="F35" s="35"/>
      <c r="G35" s="36"/>
      <c r="H35" s="36"/>
      <c r="I35" s="37"/>
      <c r="J35" s="37"/>
      <c r="K35" s="38"/>
      <c r="L35" s="39"/>
      <c r="M35" s="40"/>
      <c r="N35" s="31" t="str">
        <f t="shared" si="0"/>
        <v/>
      </c>
      <c r="O35" s="31" t="str">
        <f t="shared" si="1"/>
        <v/>
      </c>
      <c r="P35" s="41" t="str">
        <f t="shared" si="2"/>
        <v/>
      </c>
      <c r="Q35" s="37"/>
      <c r="R35" s="43"/>
    </row>
    <row r="36" spans="1:18" x14ac:dyDescent="0.25">
      <c r="A36" s="28">
        <v>26</v>
      </c>
      <c r="B36" s="51" t="s">
        <v>12</v>
      </c>
      <c r="C36" s="34"/>
      <c r="D36" s="34"/>
      <c r="E36" s="34"/>
      <c r="F36" s="35"/>
      <c r="G36" s="36"/>
      <c r="H36" s="36"/>
      <c r="I36" s="37"/>
      <c r="J36" s="37"/>
      <c r="K36" s="38"/>
      <c r="L36" s="39"/>
      <c r="M36" s="40"/>
      <c r="N36" s="31" t="str">
        <f t="shared" si="0"/>
        <v/>
      </c>
      <c r="O36" s="31" t="str">
        <f t="shared" si="1"/>
        <v/>
      </c>
      <c r="P36" s="41" t="str">
        <f t="shared" si="2"/>
        <v/>
      </c>
      <c r="Q36" s="37"/>
      <c r="R36" s="43"/>
    </row>
    <row r="37" spans="1:18" x14ac:dyDescent="0.25">
      <c r="A37" s="28">
        <v>27</v>
      </c>
      <c r="B37" s="51" t="s">
        <v>12</v>
      </c>
      <c r="C37" s="47"/>
      <c r="D37" s="47"/>
      <c r="E37" s="47"/>
      <c r="F37" s="48"/>
      <c r="G37" s="36"/>
      <c r="H37" s="36"/>
      <c r="I37" s="43"/>
      <c r="J37" s="43"/>
      <c r="K37" s="38"/>
      <c r="L37" s="39"/>
      <c r="M37" s="40"/>
      <c r="N37" s="31" t="str">
        <f t="shared" si="0"/>
        <v/>
      </c>
      <c r="O37" s="31" t="str">
        <f t="shared" si="1"/>
        <v/>
      </c>
      <c r="P37" s="41" t="str">
        <f t="shared" si="2"/>
        <v/>
      </c>
      <c r="Q37" s="37"/>
      <c r="R37" s="43"/>
    </row>
    <row r="38" spans="1:18" x14ac:dyDescent="0.25">
      <c r="A38" s="28">
        <v>28</v>
      </c>
      <c r="B38" s="51" t="s">
        <v>12</v>
      </c>
      <c r="C38" s="34"/>
      <c r="D38" s="34"/>
      <c r="E38" s="34"/>
      <c r="F38" s="35"/>
      <c r="G38" s="36"/>
      <c r="H38" s="36"/>
      <c r="I38" s="37"/>
      <c r="J38" s="37"/>
      <c r="K38" s="38"/>
      <c r="L38" s="39"/>
      <c r="M38" s="40"/>
      <c r="N38" s="31" t="str">
        <f t="shared" si="0"/>
        <v/>
      </c>
      <c r="O38" s="31" t="str">
        <f t="shared" si="1"/>
        <v/>
      </c>
      <c r="P38" s="41" t="str">
        <f t="shared" si="2"/>
        <v/>
      </c>
      <c r="Q38" s="37"/>
      <c r="R38" s="43"/>
    </row>
    <row r="39" spans="1:18" x14ac:dyDescent="0.25">
      <c r="A39" s="28">
        <v>29</v>
      </c>
      <c r="B39" s="51" t="s">
        <v>12</v>
      </c>
      <c r="C39" s="34"/>
      <c r="D39" s="34"/>
      <c r="E39" s="34"/>
      <c r="F39" s="35"/>
      <c r="G39" s="36"/>
      <c r="H39" s="36"/>
      <c r="I39" s="37"/>
      <c r="J39" s="37"/>
      <c r="K39" s="38"/>
      <c r="L39" s="39"/>
      <c r="M39" s="40"/>
      <c r="N39" s="31" t="str">
        <f t="shared" si="0"/>
        <v/>
      </c>
      <c r="O39" s="31" t="str">
        <f t="shared" si="1"/>
        <v/>
      </c>
      <c r="P39" s="41" t="str">
        <f t="shared" si="2"/>
        <v/>
      </c>
      <c r="Q39" s="37"/>
      <c r="R39" s="43"/>
    </row>
    <row r="40" spans="1:18" x14ac:dyDescent="0.25">
      <c r="A40" s="28">
        <v>30</v>
      </c>
      <c r="B40" s="51" t="s">
        <v>12</v>
      </c>
      <c r="C40" s="34"/>
      <c r="D40" s="34"/>
      <c r="E40" s="34"/>
      <c r="F40" s="35"/>
      <c r="G40" s="36"/>
      <c r="H40" s="36"/>
      <c r="I40" s="37"/>
      <c r="J40" s="37"/>
      <c r="K40" s="38"/>
      <c r="L40" s="39"/>
      <c r="M40" s="40"/>
      <c r="N40" s="31" t="str">
        <f t="shared" si="0"/>
        <v/>
      </c>
      <c r="O40" s="31" t="str">
        <f t="shared" si="1"/>
        <v/>
      </c>
      <c r="P40" s="41" t="str">
        <f t="shared" si="2"/>
        <v/>
      </c>
      <c r="Q40" s="37"/>
      <c r="R40" s="43"/>
    </row>
    <row r="41" spans="1:18" x14ac:dyDescent="0.25">
      <c r="A41" s="28">
        <v>31</v>
      </c>
      <c r="B41" s="51" t="s">
        <v>12</v>
      </c>
      <c r="C41" s="34"/>
      <c r="D41" s="34"/>
      <c r="E41" s="34"/>
      <c r="F41" s="35"/>
      <c r="G41" s="36"/>
      <c r="H41" s="36"/>
      <c r="I41" s="37"/>
      <c r="J41" s="37"/>
      <c r="K41" s="38"/>
      <c r="L41" s="39"/>
      <c r="M41" s="40"/>
      <c r="N41" s="31" t="str">
        <f t="shared" si="0"/>
        <v/>
      </c>
      <c r="O41" s="31" t="str">
        <f t="shared" si="1"/>
        <v/>
      </c>
      <c r="P41" s="41" t="str">
        <f t="shared" si="2"/>
        <v/>
      </c>
      <c r="Q41" s="37"/>
      <c r="R41" s="43"/>
    </row>
    <row r="42" spans="1:18" x14ac:dyDescent="0.25">
      <c r="A42" s="28">
        <v>32</v>
      </c>
      <c r="B42" s="51" t="s">
        <v>12</v>
      </c>
      <c r="C42" s="34"/>
      <c r="D42" s="34"/>
      <c r="E42" s="34"/>
      <c r="F42" s="35"/>
      <c r="G42" s="36"/>
      <c r="H42" s="36"/>
      <c r="I42" s="37"/>
      <c r="J42" s="37"/>
      <c r="K42" s="38"/>
      <c r="L42" s="39"/>
      <c r="M42" s="40"/>
      <c r="N42" s="31" t="str">
        <f t="shared" si="0"/>
        <v/>
      </c>
      <c r="O42" s="31" t="str">
        <f t="shared" si="1"/>
        <v/>
      </c>
      <c r="P42" s="41" t="str">
        <f t="shared" si="2"/>
        <v/>
      </c>
      <c r="Q42" s="37"/>
      <c r="R42" s="43"/>
    </row>
    <row r="43" spans="1:18" x14ac:dyDescent="0.25">
      <c r="A43" s="28">
        <v>33</v>
      </c>
      <c r="B43" s="51" t="s">
        <v>12</v>
      </c>
      <c r="C43" s="34"/>
      <c r="D43" s="34"/>
      <c r="E43" s="34"/>
      <c r="F43" s="35"/>
      <c r="G43" s="42"/>
      <c r="H43" s="42"/>
      <c r="I43" s="37"/>
      <c r="J43" s="37"/>
      <c r="K43" s="38"/>
      <c r="L43" s="39"/>
      <c r="M43" s="40"/>
      <c r="N43" s="31" t="str">
        <f t="shared" ref="N43:N60" si="3">IF(M43="","",M43/$E$9)</f>
        <v/>
      </c>
      <c r="O43" s="31" t="str">
        <f t="shared" ref="O43:O60" si="4">IF(M43="","",M43/$K$9)</f>
        <v/>
      </c>
      <c r="P43" s="41" t="str">
        <f t="shared" si="2"/>
        <v/>
      </c>
      <c r="Q43" s="37"/>
      <c r="R43" s="43"/>
    </row>
    <row r="44" spans="1:18" x14ac:dyDescent="0.25">
      <c r="A44" s="28">
        <v>34</v>
      </c>
      <c r="B44" s="51" t="s">
        <v>12</v>
      </c>
      <c r="C44" s="34"/>
      <c r="D44" s="34"/>
      <c r="E44" s="34"/>
      <c r="F44" s="35"/>
      <c r="G44" s="36"/>
      <c r="H44" s="36"/>
      <c r="I44" s="37"/>
      <c r="J44" s="37"/>
      <c r="K44" s="38"/>
      <c r="L44" s="39"/>
      <c r="M44" s="40"/>
      <c r="N44" s="31" t="str">
        <f t="shared" si="3"/>
        <v/>
      </c>
      <c r="O44" s="31" t="str">
        <f t="shared" si="4"/>
        <v/>
      </c>
      <c r="P44" s="41" t="str">
        <f t="shared" si="2"/>
        <v/>
      </c>
      <c r="Q44" s="37"/>
      <c r="R44" s="43"/>
    </row>
    <row r="45" spans="1:18" x14ac:dyDescent="0.25">
      <c r="A45" s="28">
        <v>35</v>
      </c>
      <c r="B45" s="51" t="s">
        <v>12</v>
      </c>
      <c r="C45" s="34"/>
      <c r="D45" s="34"/>
      <c r="E45" s="34"/>
      <c r="F45" s="35"/>
      <c r="G45" s="42"/>
      <c r="H45" s="42"/>
      <c r="I45" s="37"/>
      <c r="J45" s="37"/>
      <c r="K45" s="38"/>
      <c r="L45" s="39"/>
      <c r="M45" s="40"/>
      <c r="N45" s="31" t="str">
        <f t="shared" si="3"/>
        <v/>
      </c>
      <c r="O45" s="31" t="str">
        <f t="shared" si="4"/>
        <v/>
      </c>
      <c r="P45" s="41" t="str">
        <f t="shared" si="2"/>
        <v/>
      </c>
      <c r="Q45" s="37"/>
      <c r="R45" s="43"/>
    </row>
    <row r="46" spans="1:18" x14ac:dyDescent="0.25">
      <c r="A46" s="28">
        <v>36</v>
      </c>
      <c r="B46" s="51" t="s">
        <v>12</v>
      </c>
      <c r="C46" s="34"/>
      <c r="D46" s="34"/>
      <c r="E46" s="34"/>
      <c r="F46" s="35"/>
      <c r="G46" s="36"/>
      <c r="H46" s="36"/>
      <c r="I46" s="37"/>
      <c r="J46" s="37"/>
      <c r="K46" s="38"/>
      <c r="L46" s="39"/>
      <c r="M46" s="40"/>
      <c r="N46" s="31" t="str">
        <f t="shared" si="3"/>
        <v/>
      </c>
      <c r="O46" s="31" t="str">
        <f t="shared" si="4"/>
        <v/>
      </c>
      <c r="P46" s="41" t="str">
        <f t="shared" si="2"/>
        <v/>
      </c>
      <c r="Q46" s="37"/>
      <c r="R46" s="43"/>
    </row>
    <row r="47" spans="1:18" x14ac:dyDescent="0.25">
      <c r="A47" s="28">
        <v>37</v>
      </c>
      <c r="B47" s="51" t="s">
        <v>12</v>
      </c>
      <c r="C47" s="34"/>
      <c r="D47" s="34"/>
      <c r="E47" s="34"/>
      <c r="F47" s="35"/>
      <c r="G47" s="42"/>
      <c r="H47" s="42"/>
      <c r="I47" s="37"/>
      <c r="J47" s="37"/>
      <c r="K47" s="38"/>
      <c r="L47" s="39"/>
      <c r="M47" s="40"/>
      <c r="N47" s="31" t="str">
        <f t="shared" si="3"/>
        <v/>
      </c>
      <c r="O47" s="31" t="str">
        <f t="shared" si="4"/>
        <v/>
      </c>
      <c r="P47" s="41" t="str">
        <f t="shared" si="2"/>
        <v/>
      </c>
      <c r="Q47" s="37"/>
      <c r="R47" s="43"/>
    </row>
    <row r="48" spans="1:18" x14ac:dyDescent="0.25">
      <c r="A48" s="28">
        <v>38</v>
      </c>
      <c r="B48" s="51" t="s">
        <v>12</v>
      </c>
      <c r="C48" s="34"/>
      <c r="D48" s="34"/>
      <c r="E48" s="34"/>
      <c r="F48" s="35"/>
      <c r="G48" s="36"/>
      <c r="H48" s="36"/>
      <c r="I48" s="37"/>
      <c r="J48" s="37"/>
      <c r="K48" s="38"/>
      <c r="L48" s="39"/>
      <c r="M48" s="40"/>
      <c r="N48" s="31" t="str">
        <f t="shared" si="3"/>
        <v/>
      </c>
      <c r="O48" s="31" t="str">
        <f t="shared" si="4"/>
        <v/>
      </c>
      <c r="P48" s="41" t="str">
        <f t="shared" si="2"/>
        <v/>
      </c>
      <c r="Q48" s="37"/>
      <c r="R48" s="43"/>
    </row>
    <row r="49" spans="1:18" x14ac:dyDescent="0.25">
      <c r="A49" s="28">
        <v>39</v>
      </c>
      <c r="B49" s="51" t="s">
        <v>12</v>
      </c>
      <c r="C49" s="34"/>
      <c r="D49" s="34"/>
      <c r="E49" s="34"/>
      <c r="F49" s="35"/>
      <c r="G49" s="42"/>
      <c r="H49" s="42"/>
      <c r="I49" s="37"/>
      <c r="J49" s="37"/>
      <c r="K49" s="38"/>
      <c r="L49" s="39"/>
      <c r="M49" s="40"/>
      <c r="N49" s="31" t="str">
        <f t="shared" si="3"/>
        <v/>
      </c>
      <c r="O49" s="31" t="str">
        <f t="shared" si="4"/>
        <v/>
      </c>
      <c r="P49" s="41" t="str">
        <f t="shared" si="2"/>
        <v/>
      </c>
      <c r="Q49" s="37"/>
      <c r="R49" s="43"/>
    </row>
    <row r="50" spans="1:18" x14ac:dyDescent="0.25">
      <c r="A50" s="28">
        <v>40</v>
      </c>
      <c r="B50" s="51" t="s">
        <v>12</v>
      </c>
      <c r="C50" s="34"/>
      <c r="D50" s="34"/>
      <c r="E50" s="34"/>
      <c r="F50" s="35"/>
      <c r="G50" s="36"/>
      <c r="H50" s="36"/>
      <c r="I50" s="37"/>
      <c r="J50" s="37"/>
      <c r="K50" s="38"/>
      <c r="L50" s="39"/>
      <c r="M50" s="40"/>
      <c r="N50" s="31" t="str">
        <f t="shared" si="3"/>
        <v/>
      </c>
      <c r="O50" s="31" t="str">
        <f t="shared" si="4"/>
        <v/>
      </c>
      <c r="P50" s="41" t="str">
        <f t="shared" si="2"/>
        <v/>
      </c>
      <c r="Q50" s="37"/>
      <c r="R50" s="43"/>
    </row>
    <row r="51" spans="1:18" x14ac:dyDescent="0.25">
      <c r="A51" s="28">
        <v>41</v>
      </c>
      <c r="B51" s="51" t="s">
        <v>12</v>
      </c>
      <c r="C51" s="34"/>
      <c r="D51" s="34"/>
      <c r="E51" s="34"/>
      <c r="F51" s="35"/>
      <c r="G51" s="42"/>
      <c r="H51" s="42"/>
      <c r="I51" s="37"/>
      <c r="J51" s="37"/>
      <c r="K51" s="38"/>
      <c r="L51" s="39"/>
      <c r="M51" s="40"/>
      <c r="N51" s="31" t="str">
        <f t="shared" si="3"/>
        <v/>
      </c>
      <c r="O51" s="31" t="str">
        <f t="shared" si="4"/>
        <v/>
      </c>
      <c r="P51" s="41" t="str">
        <f t="shared" si="2"/>
        <v/>
      </c>
      <c r="Q51" s="37"/>
      <c r="R51" s="43"/>
    </row>
    <row r="52" spans="1:18" x14ac:dyDescent="0.25">
      <c r="A52" s="28">
        <v>42</v>
      </c>
      <c r="B52" s="51" t="s">
        <v>12</v>
      </c>
      <c r="C52" s="34"/>
      <c r="D52" s="34"/>
      <c r="E52" s="34"/>
      <c r="F52" s="35"/>
      <c r="G52" s="36"/>
      <c r="H52" s="36"/>
      <c r="I52" s="37"/>
      <c r="J52" s="37"/>
      <c r="K52" s="38"/>
      <c r="L52" s="39"/>
      <c r="M52" s="40"/>
      <c r="N52" s="31" t="str">
        <f t="shared" si="3"/>
        <v/>
      </c>
      <c r="O52" s="31" t="str">
        <f t="shared" si="4"/>
        <v/>
      </c>
      <c r="P52" s="41" t="str">
        <f t="shared" si="2"/>
        <v/>
      </c>
      <c r="Q52" s="37"/>
      <c r="R52" s="43"/>
    </row>
    <row r="53" spans="1:18" x14ac:dyDescent="0.25">
      <c r="A53" s="28">
        <v>43</v>
      </c>
      <c r="B53" s="51" t="s">
        <v>12</v>
      </c>
      <c r="C53" s="34"/>
      <c r="D53" s="34"/>
      <c r="E53" s="34"/>
      <c r="F53" s="35"/>
      <c r="G53" s="42"/>
      <c r="H53" s="42"/>
      <c r="I53" s="37"/>
      <c r="J53" s="37"/>
      <c r="K53" s="38"/>
      <c r="L53" s="39"/>
      <c r="M53" s="40"/>
      <c r="N53" s="31" t="str">
        <f t="shared" si="3"/>
        <v/>
      </c>
      <c r="O53" s="31" t="str">
        <f t="shared" si="4"/>
        <v/>
      </c>
      <c r="P53" s="41" t="str">
        <f t="shared" si="2"/>
        <v/>
      </c>
      <c r="Q53" s="37"/>
      <c r="R53" s="43"/>
    </row>
    <row r="54" spans="1:18" x14ac:dyDescent="0.25">
      <c r="A54" s="28">
        <v>44</v>
      </c>
      <c r="B54" s="51" t="s">
        <v>12</v>
      </c>
      <c r="C54" s="34"/>
      <c r="D54" s="34"/>
      <c r="E54" s="34"/>
      <c r="F54" s="35"/>
      <c r="G54" s="36"/>
      <c r="H54" s="36"/>
      <c r="I54" s="37"/>
      <c r="J54" s="37"/>
      <c r="K54" s="38"/>
      <c r="L54" s="39"/>
      <c r="M54" s="40"/>
      <c r="N54" s="31" t="str">
        <f t="shared" si="3"/>
        <v/>
      </c>
      <c r="O54" s="31" t="str">
        <f t="shared" si="4"/>
        <v/>
      </c>
      <c r="P54" s="41" t="str">
        <f t="shared" si="2"/>
        <v/>
      </c>
      <c r="Q54" s="37"/>
      <c r="R54" s="43"/>
    </row>
    <row r="55" spans="1:18" x14ac:dyDescent="0.25">
      <c r="A55" s="28">
        <v>45</v>
      </c>
      <c r="B55" s="51" t="s">
        <v>12</v>
      </c>
      <c r="C55" s="34"/>
      <c r="D55" s="34"/>
      <c r="E55" s="34"/>
      <c r="F55" s="35"/>
      <c r="G55" s="42"/>
      <c r="H55" s="42"/>
      <c r="I55" s="37"/>
      <c r="J55" s="37"/>
      <c r="K55" s="38"/>
      <c r="L55" s="39"/>
      <c r="M55" s="40"/>
      <c r="N55" s="31" t="str">
        <f t="shared" si="3"/>
        <v/>
      </c>
      <c r="O55" s="31" t="str">
        <f t="shared" si="4"/>
        <v/>
      </c>
      <c r="P55" s="41" t="str">
        <f t="shared" si="2"/>
        <v/>
      </c>
      <c r="Q55" s="37"/>
      <c r="R55" s="43"/>
    </row>
    <row r="56" spans="1:18" x14ac:dyDescent="0.25">
      <c r="A56" s="28">
        <v>46</v>
      </c>
      <c r="B56" s="51" t="s">
        <v>12</v>
      </c>
      <c r="C56" s="34"/>
      <c r="D56" s="34"/>
      <c r="E56" s="34"/>
      <c r="F56" s="35"/>
      <c r="G56" s="36"/>
      <c r="H56" s="36"/>
      <c r="I56" s="37"/>
      <c r="J56" s="37"/>
      <c r="K56" s="38"/>
      <c r="L56" s="39"/>
      <c r="M56" s="40"/>
      <c r="N56" s="31" t="str">
        <f t="shared" si="3"/>
        <v/>
      </c>
      <c r="O56" s="31" t="str">
        <f t="shared" si="4"/>
        <v/>
      </c>
      <c r="P56" s="41" t="str">
        <f t="shared" si="2"/>
        <v/>
      </c>
      <c r="Q56" s="37"/>
      <c r="R56" s="43"/>
    </row>
    <row r="57" spans="1:18" x14ac:dyDescent="0.25">
      <c r="A57" s="28">
        <v>47</v>
      </c>
      <c r="B57" s="51" t="s">
        <v>12</v>
      </c>
      <c r="C57" s="34"/>
      <c r="D57" s="34"/>
      <c r="E57" s="34"/>
      <c r="F57" s="35"/>
      <c r="G57" s="42"/>
      <c r="H57" s="42"/>
      <c r="I57" s="37"/>
      <c r="J57" s="37"/>
      <c r="K57" s="38"/>
      <c r="L57" s="39"/>
      <c r="M57" s="40"/>
      <c r="N57" s="31" t="str">
        <f t="shared" si="3"/>
        <v/>
      </c>
      <c r="O57" s="31" t="str">
        <f t="shared" si="4"/>
        <v/>
      </c>
      <c r="P57" s="41" t="str">
        <f t="shared" si="2"/>
        <v/>
      </c>
      <c r="Q57" s="37"/>
      <c r="R57" s="43"/>
    </row>
    <row r="58" spans="1:18" x14ac:dyDescent="0.25">
      <c r="A58" s="28">
        <v>48</v>
      </c>
      <c r="B58" s="51" t="s">
        <v>12</v>
      </c>
      <c r="C58" s="34"/>
      <c r="D58" s="34"/>
      <c r="E58" s="34"/>
      <c r="F58" s="35"/>
      <c r="G58" s="36"/>
      <c r="H58" s="36"/>
      <c r="I58" s="37"/>
      <c r="J58" s="37"/>
      <c r="K58" s="38"/>
      <c r="L58" s="39"/>
      <c r="M58" s="40"/>
      <c r="N58" s="31" t="str">
        <f t="shared" si="3"/>
        <v/>
      </c>
      <c r="O58" s="31" t="str">
        <f t="shared" si="4"/>
        <v/>
      </c>
      <c r="P58" s="41" t="str">
        <f t="shared" si="2"/>
        <v/>
      </c>
      <c r="Q58" s="37"/>
      <c r="R58" s="43"/>
    </row>
    <row r="59" spans="1:18" x14ac:dyDescent="0.25">
      <c r="A59" s="28">
        <v>49</v>
      </c>
      <c r="B59" s="51" t="s">
        <v>12</v>
      </c>
      <c r="C59" s="34"/>
      <c r="D59" s="34"/>
      <c r="E59" s="34"/>
      <c r="F59" s="35"/>
      <c r="G59" s="42"/>
      <c r="H59" s="42"/>
      <c r="I59" s="37"/>
      <c r="J59" s="37"/>
      <c r="K59" s="38"/>
      <c r="L59" s="39"/>
      <c r="M59" s="40"/>
      <c r="N59" s="31" t="str">
        <f t="shared" si="3"/>
        <v/>
      </c>
      <c r="O59" s="31" t="str">
        <f t="shared" si="4"/>
        <v/>
      </c>
      <c r="P59" s="41" t="str">
        <f t="shared" si="2"/>
        <v/>
      </c>
      <c r="Q59" s="37"/>
      <c r="R59" s="43"/>
    </row>
    <row r="60" spans="1:18" x14ac:dyDescent="0.25">
      <c r="A60" s="28">
        <v>50</v>
      </c>
      <c r="B60" s="51" t="s">
        <v>12</v>
      </c>
      <c r="C60" s="34"/>
      <c r="D60" s="34"/>
      <c r="E60" s="34"/>
      <c r="F60" s="35"/>
      <c r="G60" s="36"/>
      <c r="H60" s="36"/>
      <c r="I60" s="37"/>
      <c r="J60" s="37"/>
      <c r="K60" s="38"/>
      <c r="L60" s="39"/>
      <c r="M60" s="40"/>
      <c r="N60" s="31" t="str">
        <f t="shared" si="3"/>
        <v/>
      </c>
      <c r="O60" s="31" t="str">
        <f t="shared" si="4"/>
        <v/>
      </c>
      <c r="P60" s="41" t="str">
        <f>IF(M60="","",IF($K$9=M60,$L$9,IF(M60&gt;=$H$9,"призер","участник")))</f>
        <v/>
      </c>
      <c r="Q60" s="37"/>
      <c r="R60" s="43"/>
    </row>
    <row r="62" spans="1:18" x14ac:dyDescent="0.25">
      <c r="B62" s="33" t="s">
        <v>23</v>
      </c>
    </row>
  </sheetData>
  <protectedRanges>
    <protectedRange sqref="N11:N60" name="Диапазон1_3_1"/>
    <protectedRange sqref="O11:O60" name="Диапазон1_1_1_1"/>
    <protectedRange sqref="P11:P60" name="Диапазон1_2_1_1_1"/>
  </protectedRanges>
  <autoFilter ref="A10:R10"/>
  <mergeCells count="3">
    <mergeCell ref="A1:R1"/>
    <mergeCell ref="C9:D9"/>
    <mergeCell ref="C2:P2"/>
  </mergeCells>
  <conditionalFormatting sqref="C4">
    <cfRule type="expression" dxfId="11" priority="4" stopIfTrue="1">
      <formula>ISBLANK(C4)</formula>
    </cfRule>
  </conditionalFormatting>
  <conditionalFormatting sqref="C5">
    <cfRule type="expression" dxfId="10" priority="3" stopIfTrue="1">
      <formula>ISBLANK(C5)</formula>
    </cfRule>
  </conditionalFormatting>
  <conditionalFormatting sqref="C8">
    <cfRule type="expression" dxfId="9" priority="2" stopIfTrue="1">
      <formula>ISBLANK(C8)</formula>
    </cfRule>
  </conditionalFormatting>
  <conditionalFormatting sqref="E9">
    <cfRule type="expression" dxfId="8" priority="1" stopIfTrue="1">
      <formula>ISBLANK(E9)</formula>
    </cfRule>
  </conditionalFormatting>
  <dataValidations count="1">
    <dataValidation allowBlank="1" showInputMessage="1" showErrorMessage="1" sqref="C4:C8 A4:A8 E9 F4:F8 E6:E7 C11:F11 B10:F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topLeftCell="A8" zoomScaleNormal="100" workbookViewId="0">
      <selection activeCell="L11" sqref="L11:L14"/>
    </sheetView>
  </sheetViews>
  <sheetFormatPr defaultColWidth="9.140625" defaultRowHeight="15" x14ac:dyDescent="0.25"/>
  <cols>
    <col min="1" max="1" width="4.5703125" style="10" customWidth="1"/>
    <col min="2" max="2" width="19.5703125" style="10" customWidth="1"/>
    <col min="3" max="4" width="16.5703125" style="10" customWidth="1"/>
    <col min="5" max="5" width="14.42578125" style="10" customWidth="1"/>
    <col min="6" max="6" width="12.5703125" style="10" customWidth="1"/>
    <col min="7" max="7" width="14.140625" style="10" bestFit="1" customWidth="1"/>
    <col min="8" max="8" width="15.28515625" style="10" customWidth="1"/>
    <col min="9" max="9" width="18.5703125" style="10" customWidth="1"/>
    <col min="10" max="10" width="21" style="10" customWidth="1"/>
    <col min="11" max="12" width="13.85546875" style="10" customWidth="1"/>
    <col min="13" max="13" width="10.7109375" style="10" customWidth="1"/>
    <col min="14" max="15" width="8.42578125" style="10" customWidth="1"/>
    <col min="16" max="16" width="13" style="10" customWidth="1"/>
    <col min="17" max="17" width="43.140625" style="10" bestFit="1" customWidth="1"/>
    <col min="18" max="18" width="12.85546875" style="10" customWidth="1"/>
    <col min="19" max="16384" width="9.140625" style="10"/>
  </cols>
  <sheetData>
    <row r="1" spans="1:2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1" ht="32.25" customHeight="1" x14ac:dyDescent="0.25">
      <c r="B2" s="11"/>
      <c r="C2" s="63" t="s">
        <v>98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2" t="s">
        <v>32</v>
      </c>
      <c r="R2" s="13">
        <f>COUNTA(M11:M14)</f>
        <v>4</v>
      </c>
    </row>
    <row r="3" spans="1:21" x14ac:dyDescent="0.25">
      <c r="B3" s="11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  <c r="O3" s="53"/>
      <c r="P3" s="53"/>
      <c r="Q3" s="12"/>
      <c r="R3" s="13"/>
    </row>
    <row r="4" spans="1:21" x14ac:dyDescent="0.25">
      <c r="A4" s="49" t="s">
        <v>0</v>
      </c>
      <c r="B4" s="15"/>
      <c r="C4" s="49" t="s">
        <v>47</v>
      </c>
      <c r="E4" s="16" t="s">
        <v>21</v>
      </c>
      <c r="F4" s="17"/>
      <c r="Q4" s="18" t="s">
        <v>33</v>
      </c>
      <c r="R4" s="19">
        <f>COUNTIF(P11:P14,"победитель")</f>
        <v>1</v>
      </c>
    </row>
    <row r="5" spans="1:21" x14ac:dyDescent="0.25">
      <c r="A5" s="49" t="s">
        <v>37</v>
      </c>
      <c r="B5" s="15"/>
      <c r="C5" s="49" t="s">
        <v>12</v>
      </c>
      <c r="E5" s="16" t="s">
        <v>22</v>
      </c>
      <c r="F5" s="17"/>
      <c r="Q5" s="18" t="s">
        <v>34</v>
      </c>
      <c r="R5" s="13">
        <f>COUNTIF(P11:P14,"призер")</f>
        <v>0</v>
      </c>
    </row>
    <row r="6" spans="1:21" x14ac:dyDescent="0.25">
      <c r="A6" s="49" t="s">
        <v>1</v>
      </c>
      <c r="B6" s="15"/>
      <c r="C6" s="49" t="s">
        <v>41</v>
      </c>
      <c r="E6" s="17"/>
      <c r="F6" s="17"/>
      <c r="Q6" s="18" t="s">
        <v>35</v>
      </c>
      <c r="R6" s="13">
        <f>COUNTIF(P11:P14,"участник")</f>
        <v>3</v>
      </c>
    </row>
    <row r="7" spans="1:21" x14ac:dyDescent="0.25">
      <c r="A7" s="49" t="s">
        <v>5</v>
      </c>
      <c r="B7" s="15"/>
      <c r="C7" s="49">
        <v>10</v>
      </c>
      <c r="E7" s="17"/>
      <c r="F7" s="17"/>
      <c r="P7" s="20"/>
      <c r="Q7" s="18" t="s">
        <v>25</v>
      </c>
      <c r="R7" s="21">
        <v>0.45</v>
      </c>
    </row>
    <row r="8" spans="1:21" x14ac:dyDescent="0.25">
      <c r="A8" s="49" t="s">
        <v>7</v>
      </c>
      <c r="B8" s="15"/>
      <c r="C8" s="50">
        <v>45925</v>
      </c>
      <c r="F8" s="17"/>
      <c r="Q8" s="22" t="s">
        <v>31</v>
      </c>
      <c r="R8" s="21">
        <f>(R4+R5)/R2</f>
        <v>0.25</v>
      </c>
    </row>
    <row r="9" spans="1:21" x14ac:dyDescent="0.25">
      <c r="C9" s="64" t="s">
        <v>24</v>
      </c>
      <c r="D9" s="64"/>
      <c r="E9" s="14">
        <v>100</v>
      </c>
      <c r="G9" s="18" t="s">
        <v>45</v>
      </c>
      <c r="H9" s="56">
        <f>E9/2</f>
        <v>50</v>
      </c>
      <c r="J9" s="23" t="s">
        <v>13</v>
      </c>
      <c r="K9" s="24">
        <f>MAX(M11:M14)</f>
        <v>56</v>
      </c>
      <c r="L9" s="25" t="str">
        <f>IF(K9*100/E9&gt;=50,"победитель","участник")</f>
        <v>победитель</v>
      </c>
      <c r="P9" s="26">
        <f>R8-45%</f>
        <v>-0.2</v>
      </c>
      <c r="Q9" s="18" t="s">
        <v>26</v>
      </c>
      <c r="R9" s="27">
        <f>IF((R2*P9)&gt;0,(R2*P9),0)</f>
        <v>0</v>
      </c>
    </row>
    <row r="10" spans="1:21" ht="90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9</v>
      </c>
      <c r="G10" s="9" t="s">
        <v>18</v>
      </c>
      <c r="H10" s="55" t="s">
        <v>40</v>
      </c>
      <c r="I10" s="9" t="s">
        <v>39</v>
      </c>
      <c r="J10" s="9" t="s">
        <v>10</v>
      </c>
      <c r="K10" s="9" t="s">
        <v>19</v>
      </c>
      <c r="L10" s="29" t="s">
        <v>16</v>
      </c>
      <c r="M10" s="9" t="s">
        <v>20</v>
      </c>
      <c r="N10" s="9" t="s">
        <v>14</v>
      </c>
      <c r="O10" s="9" t="s">
        <v>15</v>
      </c>
      <c r="P10" s="9" t="s">
        <v>17</v>
      </c>
      <c r="Q10" s="9" t="s">
        <v>11</v>
      </c>
      <c r="R10" s="9" t="s">
        <v>38</v>
      </c>
      <c r="S10" s="30"/>
      <c r="T10" s="30"/>
      <c r="U10" s="30"/>
    </row>
    <row r="11" spans="1:21" s="32" customFormat="1" ht="12.95" customHeight="1" x14ac:dyDescent="0.25">
      <c r="A11" s="28">
        <v>1</v>
      </c>
      <c r="B11" s="51" t="s">
        <v>12</v>
      </c>
      <c r="C11" s="34" t="s">
        <v>105</v>
      </c>
      <c r="D11" s="34" t="s">
        <v>85</v>
      </c>
      <c r="E11" s="34" t="s">
        <v>106</v>
      </c>
      <c r="F11" s="61"/>
      <c r="G11" s="36"/>
      <c r="H11" s="36"/>
      <c r="I11" s="36"/>
      <c r="J11" s="37" t="s">
        <v>72</v>
      </c>
      <c r="K11" s="46">
        <v>10</v>
      </c>
      <c r="L11" s="51"/>
      <c r="M11" s="40">
        <v>56</v>
      </c>
      <c r="N11" s="31">
        <f>IF(M11="","",M11/$E$9)</f>
        <v>0.56000000000000005</v>
      </c>
      <c r="O11" s="31">
        <f>IF(M11="","",M11/$K$9)</f>
        <v>1</v>
      </c>
      <c r="P11" s="41" t="str">
        <f>IF(M11="","",IF($K$9=M11,$L$9,IF(M11&gt;=$H$9,"призер","участник")))</f>
        <v>победитель</v>
      </c>
      <c r="Q11" s="37" t="s">
        <v>73</v>
      </c>
      <c r="R11" s="43" t="s">
        <v>72</v>
      </c>
    </row>
    <row r="12" spans="1:21" s="32" customFormat="1" ht="12.95" customHeight="1" x14ac:dyDescent="0.25">
      <c r="A12" s="28">
        <v>2</v>
      </c>
      <c r="B12" s="51" t="s">
        <v>12</v>
      </c>
      <c r="C12" s="34" t="s">
        <v>102</v>
      </c>
      <c r="D12" s="34" t="s">
        <v>103</v>
      </c>
      <c r="E12" s="34" t="s">
        <v>104</v>
      </c>
      <c r="F12" s="61"/>
      <c r="G12" s="36"/>
      <c r="H12" s="36"/>
      <c r="I12" s="36"/>
      <c r="J12" s="37" t="s">
        <v>72</v>
      </c>
      <c r="K12" s="38">
        <v>10</v>
      </c>
      <c r="L12" s="51"/>
      <c r="M12" s="40">
        <v>30</v>
      </c>
      <c r="N12" s="31">
        <f>IF(M12="","",M12/$E$9)</f>
        <v>0.3</v>
      </c>
      <c r="O12" s="31">
        <f>IF(M12="","",M12/$K$9)</f>
        <v>0.5357142857142857</v>
      </c>
      <c r="P12" s="41" t="str">
        <f>IF(M12="","",IF($K$9=M12,$L$9,IF(M12&gt;=$H$9,"призер","участник")))</f>
        <v>участник</v>
      </c>
      <c r="Q12" s="37" t="s">
        <v>73</v>
      </c>
      <c r="R12" s="43" t="s">
        <v>72</v>
      </c>
    </row>
    <row r="13" spans="1:21" x14ac:dyDescent="0.25">
      <c r="A13" s="28">
        <v>3</v>
      </c>
      <c r="B13" s="51" t="s">
        <v>12</v>
      </c>
      <c r="C13" s="34" t="s">
        <v>99</v>
      </c>
      <c r="D13" s="34" t="s">
        <v>100</v>
      </c>
      <c r="E13" s="34" t="s">
        <v>101</v>
      </c>
      <c r="F13" s="61"/>
      <c r="G13" s="36"/>
      <c r="H13" s="36"/>
      <c r="I13" s="36"/>
      <c r="J13" s="37" t="s">
        <v>72</v>
      </c>
      <c r="K13" s="38">
        <v>10</v>
      </c>
      <c r="L13" s="51"/>
      <c r="M13" s="40">
        <v>18</v>
      </c>
      <c r="N13" s="31">
        <f>IF(M13="","",M13/$E$9)</f>
        <v>0.18</v>
      </c>
      <c r="O13" s="31">
        <f>IF(M13="","",M13/$K$9)</f>
        <v>0.32142857142857145</v>
      </c>
      <c r="P13" s="41" t="str">
        <f>IF(M13="","",IF($K$9=M13,$L$9,IF(M13&gt;=$H$9,"призер","участник")))</f>
        <v>участник</v>
      </c>
      <c r="Q13" s="37" t="s">
        <v>73</v>
      </c>
      <c r="R13" s="43" t="s">
        <v>72</v>
      </c>
    </row>
    <row r="14" spans="1:21" x14ac:dyDescent="0.25">
      <c r="A14" s="28">
        <v>4</v>
      </c>
      <c r="B14" s="51" t="s">
        <v>12</v>
      </c>
      <c r="C14" s="34" t="s">
        <v>102</v>
      </c>
      <c r="D14" s="34" t="s">
        <v>119</v>
      </c>
      <c r="E14" s="34" t="s">
        <v>104</v>
      </c>
      <c r="F14" s="35"/>
      <c r="G14" s="36"/>
      <c r="H14" s="36"/>
      <c r="I14" s="38"/>
      <c r="J14" s="37" t="s">
        <v>72</v>
      </c>
      <c r="K14" s="38">
        <v>10</v>
      </c>
      <c r="L14" s="39"/>
      <c r="M14" s="40">
        <v>16</v>
      </c>
      <c r="N14" s="31">
        <f>IF(M14="","",M14/$E$9)</f>
        <v>0.16</v>
      </c>
      <c r="O14" s="31">
        <f>IF(M14="","",M14/$K$9)</f>
        <v>0.2857142857142857</v>
      </c>
      <c r="P14" s="41" t="str">
        <f>IF(M14="","",IF($K$9=M14,$L$9,IF(M14&gt;=$H$9,"призер","участник")))</f>
        <v>участник</v>
      </c>
      <c r="Q14" s="37" t="s">
        <v>73</v>
      </c>
      <c r="R14" s="43" t="s">
        <v>72</v>
      </c>
    </row>
    <row r="16" spans="1:21" x14ac:dyDescent="0.25">
      <c r="B16" s="33" t="s">
        <v>23</v>
      </c>
    </row>
  </sheetData>
  <protectedRanges>
    <protectedRange sqref="N11:N14" name="Диапазон1_3_1"/>
    <protectedRange sqref="O11:O14" name="Диапазон1_1_1_1"/>
    <protectedRange sqref="P11:P14" name="Диапазон1_2_1_1_1"/>
  </protectedRanges>
  <autoFilter ref="A10:R10"/>
  <sortState ref="A11:R14">
    <sortCondition descending="1" ref="M11"/>
  </sortState>
  <mergeCells count="3">
    <mergeCell ref="A1:R1"/>
    <mergeCell ref="C9:D9"/>
    <mergeCell ref="C2:P2"/>
  </mergeCells>
  <conditionalFormatting sqref="C4">
    <cfRule type="expression" dxfId="7" priority="4" stopIfTrue="1">
      <formula>ISBLANK(C4)</formula>
    </cfRule>
  </conditionalFormatting>
  <conditionalFormatting sqref="C5">
    <cfRule type="expression" dxfId="6" priority="3" stopIfTrue="1">
      <formula>ISBLANK(C5)</formula>
    </cfRule>
  </conditionalFormatting>
  <conditionalFormatting sqref="C8">
    <cfRule type="expression" dxfId="5" priority="2" stopIfTrue="1">
      <formula>ISBLANK(C8)</formula>
    </cfRule>
  </conditionalFormatting>
  <conditionalFormatting sqref="E9">
    <cfRule type="expression" dxfId="4" priority="1" stopIfTrue="1">
      <formula>ISBLANK(E9)</formula>
    </cfRule>
  </conditionalFormatting>
  <dataValidations count="1">
    <dataValidation allowBlank="1" showInputMessage="1" showErrorMessage="1" sqref="C4:C8 A4:A8 E9 F4:F8 E6:E7 B10:F10 C11:E11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A6" zoomScaleNormal="100" workbookViewId="0">
      <selection activeCell="G17" sqref="G17"/>
    </sheetView>
  </sheetViews>
  <sheetFormatPr defaultColWidth="9.140625" defaultRowHeight="15" x14ac:dyDescent="0.25"/>
  <cols>
    <col min="1" max="1" width="4.5703125" style="10" customWidth="1"/>
    <col min="2" max="2" width="19.5703125" style="10" customWidth="1"/>
    <col min="3" max="4" width="16.5703125" style="10" customWidth="1"/>
    <col min="5" max="5" width="14.42578125" style="10" customWidth="1"/>
    <col min="6" max="6" width="12.5703125" style="10" customWidth="1"/>
    <col min="7" max="7" width="14.140625" style="10" bestFit="1" customWidth="1"/>
    <col min="8" max="8" width="15.28515625" style="10" customWidth="1"/>
    <col min="9" max="9" width="18.5703125" style="10" customWidth="1"/>
    <col min="10" max="10" width="21" style="10" customWidth="1"/>
    <col min="11" max="12" width="13.85546875" style="10" customWidth="1"/>
    <col min="13" max="13" width="10.7109375" style="10" customWidth="1"/>
    <col min="14" max="15" width="8.42578125" style="10" customWidth="1"/>
    <col min="16" max="16" width="13" style="10" customWidth="1"/>
    <col min="17" max="17" width="43.140625" style="10" bestFit="1" customWidth="1"/>
    <col min="18" max="18" width="12.85546875" style="10" customWidth="1"/>
    <col min="19" max="16384" width="9.140625" style="10"/>
  </cols>
  <sheetData>
    <row r="1" spans="1:2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1" ht="32.25" customHeight="1" x14ac:dyDescent="0.25">
      <c r="B2" s="11"/>
      <c r="C2" s="63" t="s">
        <v>109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2" t="s">
        <v>32</v>
      </c>
      <c r="R2" s="13">
        <f>COUNTA(M11:M11)</f>
        <v>1</v>
      </c>
    </row>
    <row r="3" spans="1:21" x14ac:dyDescent="0.25">
      <c r="B3" s="11"/>
      <c r="C3" s="53"/>
      <c r="D3" s="53"/>
      <c r="E3" s="53"/>
      <c r="F3" s="53"/>
      <c r="G3" s="53"/>
      <c r="H3" s="54"/>
      <c r="I3" s="53"/>
      <c r="J3" s="53"/>
      <c r="K3" s="53"/>
      <c r="L3" s="53"/>
      <c r="M3" s="53"/>
      <c r="N3" s="53"/>
      <c r="O3" s="53"/>
      <c r="P3" s="53"/>
      <c r="Q3" s="12"/>
      <c r="R3" s="13"/>
    </row>
    <row r="4" spans="1:21" x14ac:dyDescent="0.25">
      <c r="A4" s="49" t="s">
        <v>0</v>
      </c>
      <c r="B4" s="15"/>
      <c r="C4" s="49" t="s">
        <v>47</v>
      </c>
      <c r="E4" s="16" t="s">
        <v>21</v>
      </c>
      <c r="F4" s="17"/>
      <c r="Q4" s="18" t="s">
        <v>33</v>
      </c>
      <c r="R4" s="19">
        <f>COUNTIF(P11:P11,"победитель")</f>
        <v>0</v>
      </c>
    </row>
    <row r="5" spans="1:21" x14ac:dyDescent="0.25">
      <c r="A5" s="49" t="s">
        <v>37</v>
      </c>
      <c r="B5" s="15"/>
      <c r="C5" s="49" t="s">
        <v>12</v>
      </c>
      <c r="E5" s="16" t="s">
        <v>22</v>
      </c>
      <c r="F5" s="17"/>
      <c r="Q5" s="18" t="s">
        <v>34</v>
      </c>
      <c r="R5" s="13">
        <f>COUNTIF(P11:P11,"призер")</f>
        <v>0</v>
      </c>
    </row>
    <row r="6" spans="1:21" x14ac:dyDescent="0.25">
      <c r="A6" s="49" t="s">
        <v>1</v>
      </c>
      <c r="B6" s="15"/>
      <c r="C6" s="49" t="s">
        <v>41</v>
      </c>
      <c r="E6" s="17"/>
      <c r="F6" s="17"/>
      <c r="Q6" s="18" t="s">
        <v>35</v>
      </c>
      <c r="R6" s="13">
        <f>COUNTIF(P11:P11,"участник")</f>
        <v>1</v>
      </c>
    </row>
    <row r="7" spans="1:21" x14ac:dyDescent="0.25">
      <c r="A7" s="49" t="s">
        <v>5</v>
      </c>
      <c r="B7" s="15"/>
      <c r="C7" s="49">
        <v>11</v>
      </c>
      <c r="E7" s="17"/>
      <c r="F7" s="17"/>
      <c r="P7" s="20"/>
      <c r="Q7" s="18" t="s">
        <v>25</v>
      </c>
      <c r="R7" s="21">
        <v>0.45</v>
      </c>
    </row>
    <row r="8" spans="1:21" x14ac:dyDescent="0.25">
      <c r="A8" s="49" t="s">
        <v>7</v>
      </c>
      <c r="B8" s="15"/>
      <c r="C8" s="50">
        <v>45925</v>
      </c>
      <c r="F8" s="17"/>
      <c r="Q8" s="22" t="s">
        <v>31</v>
      </c>
      <c r="R8" s="21">
        <f>(R4+R5)/R2</f>
        <v>0</v>
      </c>
    </row>
    <row r="9" spans="1:21" x14ac:dyDescent="0.25">
      <c r="C9" s="64" t="s">
        <v>24</v>
      </c>
      <c r="D9" s="64"/>
      <c r="E9" s="14">
        <v>100</v>
      </c>
      <c r="G9" s="18" t="s">
        <v>45</v>
      </c>
      <c r="H9" s="57">
        <f>E9/2</f>
        <v>50</v>
      </c>
      <c r="J9" s="23" t="s">
        <v>13</v>
      </c>
      <c r="K9" s="24">
        <f>MAX(M11:M11)</f>
        <v>38</v>
      </c>
      <c r="L9" s="25" t="str">
        <f>IF(K9*100/E9&gt;=50,"победитель","участник")</f>
        <v>участник</v>
      </c>
      <c r="P9" s="26">
        <f>R8-45%</f>
        <v>-0.45</v>
      </c>
      <c r="Q9" s="18" t="s">
        <v>26</v>
      </c>
      <c r="R9" s="27">
        <f>IF((R2*P9)&gt;0,(R2*P9),0)</f>
        <v>0</v>
      </c>
    </row>
    <row r="10" spans="1:21" ht="90" x14ac:dyDescent="0.25">
      <c r="A10" s="28" t="s">
        <v>6</v>
      </c>
      <c r="B10" s="9" t="s">
        <v>8</v>
      </c>
      <c r="C10" s="9" t="s">
        <v>2</v>
      </c>
      <c r="D10" s="9" t="s">
        <v>3</v>
      </c>
      <c r="E10" s="9" t="s">
        <v>4</v>
      </c>
      <c r="F10" s="9" t="s">
        <v>9</v>
      </c>
      <c r="G10" s="9" t="s">
        <v>18</v>
      </c>
      <c r="H10" s="55" t="s">
        <v>40</v>
      </c>
      <c r="I10" s="9" t="s">
        <v>39</v>
      </c>
      <c r="J10" s="9" t="s">
        <v>10</v>
      </c>
      <c r="K10" s="9" t="s">
        <v>19</v>
      </c>
      <c r="L10" s="29" t="s">
        <v>16</v>
      </c>
      <c r="M10" s="9" t="s">
        <v>20</v>
      </c>
      <c r="N10" s="9" t="s">
        <v>14</v>
      </c>
      <c r="O10" s="9" t="s">
        <v>15</v>
      </c>
      <c r="P10" s="9" t="s">
        <v>17</v>
      </c>
      <c r="Q10" s="9" t="s">
        <v>11</v>
      </c>
      <c r="R10" s="9" t="s">
        <v>38</v>
      </c>
      <c r="S10" s="30"/>
      <c r="T10" s="30"/>
      <c r="U10" s="30"/>
    </row>
    <row r="11" spans="1:21" s="32" customFormat="1" ht="12.95" customHeight="1" x14ac:dyDescent="0.2">
      <c r="A11" s="28">
        <v>1</v>
      </c>
      <c r="B11" s="51" t="s">
        <v>12</v>
      </c>
      <c r="C11" s="34" t="s">
        <v>107</v>
      </c>
      <c r="D11" s="34" t="s">
        <v>85</v>
      </c>
      <c r="E11" s="34" t="s">
        <v>108</v>
      </c>
      <c r="F11" s="35"/>
      <c r="G11" s="36"/>
      <c r="H11" s="36"/>
      <c r="I11" s="37"/>
      <c r="J11" s="37" t="s">
        <v>72</v>
      </c>
      <c r="K11" s="38">
        <v>11</v>
      </c>
      <c r="L11" s="60"/>
      <c r="M11" s="40">
        <v>38</v>
      </c>
      <c r="N11" s="31">
        <f t="shared" ref="N11" si="0">IF(M11="","",M11/$E$9)</f>
        <v>0.38</v>
      </c>
      <c r="O11" s="31">
        <f t="shared" ref="O11" si="1">IF(M11="","",M11/$K$9)</f>
        <v>1</v>
      </c>
      <c r="P11" s="41" t="str">
        <f>IF(M11="","",IF($K$9=M11,$L$9,IF(M11&gt;=$H$9,"призер","участник")))</f>
        <v>участник</v>
      </c>
      <c r="Q11" s="37" t="s">
        <v>73</v>
      </c>
      <c r="R11" s="43" t="s">
        <v>72</v>
      </c>
    </row>
    <row r="13" spans="1:21" x14ac:dyDescent="0.25">
      <c r="B13" s="33" t="s">
        <v>23</v>
      </c>
    </row>
  </sheetData>
  <protectedRanges>
    <protectedRange sqref="N11" name="Диапазон1_3_1"/>
    <protectedRange sqref="O11" name="Диапазон1_1_1_1"/>
    <protectedRange sqref="P11" name="Диапазон1_2_1_1_1"/>
  </protectedRanges>
  <autoFilter ref="A10:R10"/>
  <mergeCells count="3">
    <mergeCell ref="A1:R1"/>
    <mergeCell ref="C9:D9"/>
    <mergeCell ref="C2:P2"/>
  </mergeCells>
  <conditionalFormatting sqref="C4">
    <cfRule type="expression" dxfId="3" priority="4" stopIfTrue="1">
      <formula>ISBLANK(C4)</formula>
    </cfRule>
  </conditionalFormatting>
  <conditionalFormatting sqref="C5">
    <cfRule type="expression" dxfId="2" priority="3" stopIfTrue="1">
      <formula>ISBLANK(C5)</formula>
    </cfRule>
  </conditionalFormatting>
  <conditionalFormatting sqref="C8">
    <cfRule type="expression" dxfId="1" priority="2" stopIfTrue="1">
      <formula>ISBLANK(C8)</formula>
    </cfRule>
  </conditionalFormatting>
  <conditionalFormatting sqref="E9">
    <cfRule type="expression" dxfId="0" priority="1" stopIfTrue="1">
      <formula>ISBLANK(E9)</formula>
    </cfRule>
  </conditionalFormatting>
  <dataValidations count="1">
    <dataValidation allowBlank="1" showInputMessage="1" showErrorMessage="1" sqref="C4:C8 A4:A8 E9 F4:F8 E6:E7 C11:F11 B10:F10"/>
  </dataValidations>
  <pageMargins left="0.25" right="0.25" top="0.33" bottom="0.34" header="0.3" footer="0.3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Инструкция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Сводная</vt:lpstr>
      <vt:lpstr>'10 класс'!school_type</vt:lpstr>
      <vt:lpstr>'11 класс'!school_type</vt:lpstr>
      <vt:lpstr>'4 класс'!school_type</vt:lpstr>
      <vt:lpstr>'5 класс'!school_type</vt:lpstr>
      <vt:lpstr>'6 класс'!school_type</vt:lpstr>
      <vt:lpstr>'7 класс'!school_type</vt:lpstr>
      <vt:lpstr>'8 класс'!school_type</vt:lpstr>
      <vt:lpstr>'9 класс'!school_type</vt:lpstr>
    </vt:vector>
  </TitlesOfParts>
  <Company>штаб-квартира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HP</cp:lastModifiedBy>
  <cp:lastPrinted>2025-09-10T05:49:18Z</cp:lastPrinted>
  <dcterms:created xsi:type="dcterms:W3CDTF">2007-11-07T20:16:05Z</dcterms:created>
  <dcterms:modified xsi:type="dcterms:W3CDTF">2025-09-29T06:01:39Z</dcterms:modified>
</cp:coreProperties>
</file>